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435" windowWidth="18195" windowHeight="9675" tabRatio="619"/>
  </bookViews>
  <sheets>
    <sheet name="Frumskjal Má Ekki Eyða" sheetId="1" r:id="rId1"/>
    <sheet name="Sýnidæmi-01" sheetId="5" r:id="rId2"/>
    <sheet name="Sýnidæmi-02" sheetId="90" r:id="rId3"/>
    <sheet name="Sýnidæmi-03" sheetId="91" r:id="rId4"/>
    <sheet name="Nr.4" sheetId="92" r:id="rId5"/>
    <sheet name="Nr.5" sheetId="93" r:id="rId6"/>
    <sheet name="Nr.6" sheetId="94" r:id="rId7"/>
    <sheet name="Nr.7" sheetId="95" r:id="rId8"/>
    <sheet name="Nr.8" sheetId="96" r:id="rId9"/>
    <sheet name="Nr.9" sheetId="97" r:id="rId10"/>
    <sheet name="Nr.10" sheetId="98" r:id="rId11"/>
  </sheets>
  <definedNames>
    <definedName name="liður" localSheetId="10">#REF!</definedName>
    <definedName name="liður" localSheetId="4">#REF!</definedName>
    <definedName name="liður" localSheetId="5">#REF!</definedName>
    <definedName name="liður" localSheetId="6">#REF!</definedName>
    <definedName name="liður" localSheetId="7">#REF!</definedName>
    <definedName name="liður" localSheetId="8">#REF!</definedName>
    <definedName name="liður" localSheetId="9">#REF!</definedName>
    <definedName name="liður" localSheetId="2">#REF!</definedName>
    <definedName name="liður" localSheetId="3">#REF!</definedName>
    <definedName name="liður">#REF!</definedName>
  </definedNames>
  <calcPr calcId="124519"/>
</workbook>
</file>

<file path=xl/calcChain.xml><?xml version="1.0" encoding="utf-8"?>
<calcChain xmlns="http://schemas.openxmlformats.org/spreadsheetml/2006/main">
  <c r="O6" i="90"/>
  <c r="O6" i="91"/>
  <c r="O6" i="92"/>
  <c r="O6" i="93"/>
  <c r="O6" i="94"/>
  <c r="O6" i="95"/>
  <c r="O6" i="96"/>
  <c r="O6" i="97"/>
  <c r="O6" i="98"/>
  <c r="G126" l="1"/>
  <c r="B126"/>
  <c r="G126" i="97"/>
  <c r="B126"/>
  <c r="G126" i="96"/>
  <c r="B126"/>
  <c r="G126" i="95"/>
  <c r="B126"/>
  <c r="G126" i="94"/>
  <c r="B126"/>
  <c r="G126" i="93"/>
  <c r="B126"/>
  <c r="G126" i="92"/>
  <c r="B126"/>
  <c r="G126" i="91"/>
  <c r="B126"/>
  <c r="G126" i="90"/>
  <c r="B126"/>
  <c r="B126" i="5"/>
  <c r="B127" i="1"/>
  <c r="B126"/>
  <c r="G126"/>
  <c r="E54" l="1"/>
  <c r="P54"/>
  <c r="Q54"/>
  <c r="E55"/>
  <c r="P55"/>
  <c r="Q55"/>
  <c r="E56"/>
  <c r="P56"/>
  <c r="Q56"/>
  <c r="E57"/>
  <c r="P57"/>
  <c r="Q57"/>
  <c r="E58"/>
  <c r="P58"/>
  <c r="Q58"/>
  <c r="E59"/>
  <c r="P59"/>
  <c r="Q59"/>
  <c r="E60"/>
  <c r="P60"/>
  <c r="Q60"/>
  <c r="E61"/>
  <c r="P61"/>
  <c r="Q61"/>
  <c r="E62"/>
  <c r="P62"/>
  <c r="Q62"/>
  <c r="E63"/>
  <c r="P63"/>
  <c r="Q63"/>
  <c r="E64"/>
  <c r="P64"/>
  <c r="Q64"/>
  <c r="E65"/>
  <c r="P65"/>
  <c r="Q65"/>
  <c r="E66"/>
  <c r="P66"/>
  <c r="Q66"/>
  <c r="E67"/>
  <c r="P67"/>
  <c r="Q67"/>
  <c r="B117" i="98" l="1"/>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X12"/>
  <c r="AW12"/>
  <c r="AV12"/>
  <c r="AU12"/>
  <c r="AP12"/>
  <c r="AP97" s="1"/>
  <c r="G130" s="1"/>
  <c r="AO12"/>
  <c r="AO97" s="1"/>
  <c r="AN12"/>
  <c r="AN97" s="1"/>
  <c r="P124" s="1"/>
  <c r="AM12"/>
  <c r="AM97" s="1"/>
  <c r="N124" s="1"/>
  <c r="AL12"/>
  <c r="AL97" s="1"/>
  <c r="L124" s="1"/>
  <c r="AK12"/>
  <c r="AK97" s="1"/>
  <c r="AJ12"/>
  <c r="AJ97" s="1"/>
  <c r="P123" s="1"/>
  <c r="AI12"/>
  <c r="AI97" s="1"/>
  <c r="N123" s="1"/>
  <c r="AH12"/>
  <c r="AH97" s="1"/>
  <c r="L123" s="1"/>
  <c r="AG12"/>
  <c r="AG97" s="1"/>
  <c r="AF12"/>
  <c r="AF97" s="1"/>
  <c r="AE12"/>
  <c r="AE97" s="1"/>
  <c r="AD12"/>
  <c r="AD97" s="1"/>
  <c r="AC12"/>
  <c r="AC97" s="1"/>
  <c r="AB12"/>
  <c r="AB97" s="1"/>
  <c r="AA12"/>
  <c r="AA97" s="1"/>
  <c r="G127" s="1"/>
  <c r="Z12"/>
  <c r="Z97" s="1"/>
  <c r="Q12"/>
  <c r="Q97" s="1"/>
  <c r="P12"/>
  <c r="P97" s="1"/>
  <c r="E12"/>
  <c r="B12"/>
  <c r="A13" s="1"/>
  <c r="T9"/>
  <c r="O9"/>
  <c r="T8"/>
  <c r="O8"/>
  <c r="M8"/>
  <c r="B105" s="1"/>
  <c r="R7"/>
  <c r="M7"/>
  <c r="B127" s="1"/>
  <c r="R6"/>
  <c r="R5"/>
  <c r="R4"/>
  <c r="J100" s="1"/>
  <c r="R3"/>
  <c r="O3"/>
  <c r="M3"/>
  <c r="T2"/>
  <c r="R2"/>
  <c r="O2"/>
  <c r="M2"/>
  <c r="K2"/>
  <c r="T1"/>
  <c r="S1"/>
  <c r="R1"/>
  <c r="N1"/>
  <c r="B117" i="97"/>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X12"/>
  <c r="AW12"/>
  <c r="AV12"/>
  <c r="AU12"/>
  <c r="AP12"/>
  <c r="AO12"/>
  <c r="AO97" s="1"/>
  <c r="AN12"/>
  <c r="AM12"/>
  <c r="AM97" s="1"/>
  <c r="N124" s="1"/>
  <c r="AL12"/>
  <c r="AL97" s="1"/>
  <c r="L124" s="1"/>
  <c r="AK12"/>
  <c r="AK97" s="1"/>
  <c r="AJ12"/>
  <c r="AJ97" s="1"/>
  <c r="P123" s="1"/>
  <c r="AI12"/>
  <c r="AI97" s="1"/>
  <c r="N123" s="1"/>
  <c r="AH12"/>
  <c r="AH97" s="1"/>
  <c r="L123" s="1"/>
  <c r="AG12"/>
  <c r="AG97" s="1"/>
  <c r="AF12"/>
  <c r="AF97" s="1"/>
  <c r="AE12"/>
  <c r="AE97" s="1"/>
  <c r="AD12"/>
  <c r="AD97" s="1"/>
  <c r="AC12"/>
  <c r="AC97" s="1"/>
  <c r="AB12"/>
  <c r="AB97" s="1"/>
  <c r="AA12"/>
  <c r="AA97" s="1"/>
  <c r="G127" s="1"/>
  <c r="Z12"/>
  <c r="Z97" s="1"/>
  <c r="Q12"/>
  <c r="Q97" s="1"/>
  <c r="P12"/>
  <c r="P97" s="1"/>
  <c r="E12"/>
  <c r="B12"/>
  <c r="A13" s="1"/>
  <c r="T9"/>
  <c r="O9"/>
  <c r="T8"/>
  <c r="O8"/>
  <c r="M8"/>
  <c r="B105" s="1"/>
  <c r="R7"/>
  <c r="M7"/>
  <c r="B127" s="1"/>
  <c r="R6"/>
  <c r="R5"/>
  <c r="R4"/>
  <c r="J100" s="1"/>
  <c r="R3"/>
  <c r="O3"/>
  <c r="M3"/>
  <c r="T2"/>
  <c r="R2"/>
  <c r="O2"/>
  <c r="M2"/>
  <c r="K2"/>
  <c r="T1"/>
  <c r="S1"/>
  <c r="R1"/>
  <c r="N1"/>
  <c r="B117" i="96"/>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X12"/>
  <c r="AW12"/>
  <c r="AV12"/>
  <c r="AU12"/>
  <c r="AP12"/>
  <c r="AP97" s="1"/>
  <c r="G130" s="1"/>
  <c r="AO12"/>
  <c r="AN12"/>
  <c r="AM12"/>
  <c r="AL12"/>
  <c r="AK12"/>
  <c r="AJ12"/>
  <c r="AI12"/>
  <c r="AH12"/>
  <c r="AG12"/>
  <c r="AF12"/>
  <c r="AE12"/>
  <c r="AD12"/>
  <c r="AC12"/>
  <c r="AB12"/>
  <c r="AB97" s="1"/>
  <c r="AA12"/>
  <c r="Z12"/>
  <c r="Q12"/>
  <c r="P12"/>
  <c r="E12"/>
  <c r="B12"/>
  <c r="A13" s="1"/>
  <c r="T9"/>
  <c r="O9"/>
  <c r="T8"/>
  <c r="O8"/>
  <c r="M8"/>
  <c r="B105" s="1"/>
  <c r="R7"/>
  <c r="M7"/>
  <c r="B127" s="1"/>
  <c r="R6"/>
  <c r="R5"/>
  <c r="R4"/>
  <c r="J100" s="1"/>
  <c r="R3"/>
  <c r="O3"/>
  <c r="M3"/>
  <c r="T2"/>
  <c r="R2"/>
  <c r="O2"/>
  <c r="M2"/>
  <c r="K2"/>
  <c r="T1"/>
  <c r="S1"/>
  <c r="R1"/>
  <c r="N1"/>
  <c r="B117" i="95"/>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X12"/>
  <c r="AW12"/>
  <c r="AV12"/>
  <c r="AU12"/>
  <c r="AP12"/>
  <c r="AP97" s="1"/>
  <c r="G130" s="1"/>
  <c r="AO12"/>
  <c r="AN12"/>
  <c r="AM12"/>
  <c r="AL12"/>
  <c r="AK12"/>
  <c r="AJ12"/>
  <c r="AI12"/>
  <c r="AH12"/>
  <c r="AG12"/>
  <c r="AF12"/>
  <c r="AE12"/>
  <c r="AD12"/>
  <c r="AC12"/>
  <c r="AB12"/>
  <c r="AB97" s="1"/>
  <c r="AA12"/>
  <c r="Z12"/>
  <c r="Q12"/>
  <c r="P12"/>
  <c r="E12"/>
  <c r="B12"/>
  <c r="B14" s="1"/>
  <c r="T9"/>
  <c r="O9"/>
  <c r="T8"/>
  <c r="O8"/>
  <c r="M8"/>
  <c r="B105" s="1"/>
  <c r="R7"/>
  <c r="M7"/>
  <c r="B127" s="1"/>
  <c r="R6"/>
  <c r="R5"/>
  <c r="R4"/>
  <c r="J100" s="1"/>
  <c r="R3"/>
  <c r="O3"/>
  <c r="M3"/>
  <c r="T2"/>
  <c r="R2"/>
  <c r="O2"/>
  <c r="M2"/>
  <c r="K2"/>
  <c r="T1"/>
  <c r="S1"/>
  <c r="R1"/>
  <c r="N1"/>
  <c r="B117" i="94"/>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X12"/>
  <c r="AW12"/>
  <c r="AV12"/>
  <c r="AU12"/>
  <c r="AP12"/>
  <c r="AP97" s="1"/>
  <c r="G130" s="1"/>
  <c r="AO12"/>
  <c r="AN12"/>
  <c r="AM12"/>
  <c r="AL12"/>
  <c r="AK12"/>
  <c r="AJ12"/>
  <c r="AI12"/>
  <c r="AH12"/>
  <c r="AG12"/>
  <c r="AF12"/>
  <c r="AE12"/>
  <c r="AD12"/>
  <c r="AC12"/>
  <c r="AB12"/>
  <c r="AB97" s="1"/>
  <c r="AA12"/>
  <c r="Z12"/>
  <c r="Q12"/>
  <c r="P12"/>
  <c r="E12"/>
  <c r="B12"/>
  <c r="A13" s="1"/>
  <c r="T9"/>
  <c r="O9"/>
  <c r="T8"/>
  <c r="O8"/>
  <c r="M8"/>
  <c r="B105" s="1"/>
  <c r="R7"/>
  <c r="M7"/>
  <c r="B127" s="1"/>
  <c r="R6"/>
  <c r="R5"/>
  <c r="R4"/>
  <c r="J100" s="1"/>
  <c r="R3"/>
  <c r="O3"/>
  <c r="M3"/>
  <c r="T2"/>
  <c r="R2"/>
  <c r="O2"/>
  <c r="M2"/>
  <c r="K2"/>
  <c r="T1"/>
  <c r="S1"/>
  <c r="R1"/>
  <c r="N1"/>
  <c r="B117" i="93"/>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V15"/>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X12"/>
  <c r="AW12"/>
  <c r="AV12"/>
  <c r="AU12"/>
  <c r="AP12"/>
  <c r="AO12"/>
  <c r="AN12"/>
  <c r="AM12"/>
  <c r="AL12"/>
  <c r="AK12"/>
  <c r="AJ12"/>
  <c r="AI12"/>
  <c r="AH12"/>
  <c r="AG12"/>
  <c r="AF12"/>
  <c r="AE12"/>
  <c r="AD12"/>
  <c r="AC12"/>
  <c r="AB12"/>
  <c r="AA12"/>
  <c r="Z12"/>
  <c r="Q12"/>
  <c r="P12"/>
  <c r="E12"/>
  <c r="B12"/>
  <c r="A13" s="1"/>
  <c r="T9"/>
  <c r="O9"/>
  <c r="T8"/>
  <c r="O8"/>
  <c r="M8"/>
  <c r="B105" s="1"/>
  <c r="R7"/>
  <c r="M7"/>
  <c r="B127" s="1"/>
  <c r="R6"/>
  <c r="R5"/>
  <c r="R4"/>
  <c r="J100" s="1"/>
  <c r="R3"/>
  <c r="O3"/>
  <c r="M3"/>
  <c r="T2"/>
  <c r="R2"/>
  <c r="O2"/>
  <c r="M2"/>
  <c r="K2"/>
  <c r="T1"/>
  <c r="S1"/>
  <c r="R1"/>
  <c r="N1"/>
  <c r="B117" i="92"/>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E84"/>
  <c r="AP83"/>
  <c r="AO83"/>
  <c r="AN83"/>
  <c r="AM83"/>
  <c r="AL83"/>
  <c r="AK83"/>
  <c r="AJ83"/>
  <c r="AI83"/>
  <c r="AH83"/>
  <c r="AG83"/>
  <c r="AF83"/>
  <c r="AE83"/>
  <c r="AD83"/>
  <c r="AC83"/>
  <c r="AB83"/>
  <c r="AA83"/>
  <c r="Z83"/>
  <c r="Q83"/>
  <c r="P83"/>
  <c r="E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E82"/>
  <c r="AP81"/>
  <c r="AO81"/>
  <c r="AN81"/>
  <c r="AM81"/>
  <c r="AL81"/>
  <c r="AK81"/>
  <c r="AJ81"/>
  <c r="AI81"/>
  <c r="AH81"/>
  <c r="AG81"/>
  <c r="AF81"/>
  <c r="AE81"/>
  <c r="AD81"/>
  <c r="AC81"/>
  <c r="AB81"/>
  <c r="AA81"/>
  <c r="Z81"/>
  <c r="Q81"/>
  <c r="P81"/>
  <c r="E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Q67"/>
  <c r="P67"/>
  <c r="E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E66"/>
  <c r="AP65"/>
  <c r="AO65"/>
  <c r="AN65"/>
  <c r="AM65"/>
  <c r="AL65"/>
  <c r="AK65"/>
  <c r="AJ65"/>
  <c r="AI65"/>
  <c r="AH65"/>
  <c r="AG65"/>
  <c r="AF65"/>
  <c r="AE65"/>
  <c r="AD65"/>
  <c r="AC65"/>
  <c r="AB65"/>
  <c r="AA65"/>
  <c r="Z65"/>
  <c r="Q65"/>
  <c r="P65"/>
  <c r="E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E64"/>
  <c r="AP63"/>
  <c r="AO63"/>
  <c r="AN63"/>
  <c r="AM63"/>
  <c r="AL63"/>
  <c r="AK63"/>
  <c r="AJ63"/>
  <c r="AI63"/>
  <c r="AH63"/>
  <c r="AG63"/>
  <c r="AF63"/>
  <c r="AE63"/>
  <c r="AD63"/>
  <c r="AC63"/>
  <c r="AB63"/>
  <c r="AA63"/>
  <c r="Z63"/>
  <c r="Q63"/>
  <c r="P63"/>
  <c r="E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E62"/>
  <c r="AP61"/>
  <c r="AO61"/>
  <c r="AN61"/>
  <c r="AM61"/>
  <c r="AL61"/>
  <c r="AK61"/>
  <c r="AJ61"/>
  <c r="AI61"/>
  <c r="AH61"/>
  <c r="AG61"/>
  <c r="AF61"/>
  <c r="AE61"/>
  <c r="AD61"/>
  <c r="AC61"/>
  <c r="AB61"/>
  <c r="AA61"/>
  <c r="Z61"/>
  <c r="Q61"/>
  <c r="P61"/>
  <c r="E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E60"/>
  <c r="AP59"/>
  <c r="AO59"/>
  <c r="AN59"/>
  <c r="AM59"/>
  <c r="AL59"/>
  <c r="AK59"/>
  <c r="AJ59"/>
  <c r="AI59"/>
  <c r="AH59"/>
  <c r="AG59"/>
  <c r="AF59"/>
  <c r="AE59"/>
  <c r="AD59"/>
  <c r="AC59"/>
  <c r="AB59"/>
  <c r="AA59"/>
  <c r="Z59"/>
  <c r="Q59"/>
  <c r="P59"/>
  <c r="E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E58"/>
  <c r="AP57"/>
  <c r="AO57"/>
  <c r="AN57"/>
  <c r="AM57"/>
  <c r="AL57"/>
  <c r="AK57"/>
  <c r="AJ57"/>
  <c r="AI57"/>
  <c r="AH57"/>
  <c r="AG57"/>
  <c r="AF57"/>
  <c r="AE57"/>
  <c r="AD57"/>
  <c r="AC57"/>
  <c r="AB57"/>
  <c r="AA57"/>
  <c r="Z57"/>
  <c r="Q57"/>
  <c r="P57"/>
  <c r="E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E56"/>
  <c r="AP55"/>
  <c r="AO55"/>
  <c r="AN55"/>
  <c r="AM55"/>
  <c r="AL55"/>
  <c r="AK55"/>
  <c r="AJ55"/>
  <c r="AI55"/>
  <c r="AH55"/>
  <c r="AG55"/>
  <c r="AF55"/>
  <c r="AE55"/>
  <c r="AD55"/>
  <c r="AC55"/>
  <c r="AB55"/>
  <c r="AA55"/>
  <c r="Z55"/>
  <c r="Q55"/>
  <c r="P55"/>
  <c r="E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E54"/>
  <c r="AP53"/>
  <c r="AO53"/>
  <c r="AN53"/>
  <c r="AM53"/>
  <c r="AL53"/>
  <c r="AK53"/>
  <c r="AJ53"/>
  <c r="AI53"/>
  <c r="AH53"/>
  <c r="AG53"/>
  <c r="AF53"/>
  <c r="AE53"/>
  <c r="AD53"/>
  <c r="AC53"/>
  <c r="AB53"/>
  <c r="AA53"/>
  <c r="Z53"/>
  <c r="Q53"/>
  <c r="P53"/>
  <c r="E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E26"/>
  <c r="AP25"/>
  <c r="AO25"/>
  <c r="AN25"/>
  <c r="AM25"/>
  <c r="AL25"/>
  <c r="AK25"/>
  <c r="AJ25"/>
  <c r="AI25"/>
  <c r="AH25"/>
  <c r="AG25"/>
  <c r="AF25"/>
  <c r="AE25"/>
  <c r="AD25"/>
  <c r="AC25"/>
  <c r="AB25"/>
  <c r="AA25"/>
  <c r="Z25"/>
  <c r="Q25"/>
  <c r="P25"/>
  <c r="E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E24"/>
  <c r="AP23"/>
  <c r="AO23"/>
  <c r="AN23"/>
  <c r="AM23"/>
  <c r="AL23"/>
  <c r="AK23"/>
  <c r="AJ23"/>
  <c r="AI23"/>
  <c r="AH23"/>
  <c r="AG23"/>
  <c r="AF23"/>
  <c r="AE23"/>
  <c r="AD23"/>
  <c r="AC23"/>
  <c r="AB23"/>
  <c r="AA23"/>
  <c r="Z23"/>
  <c r="Q23"/>
  <c r="P23"/>
  <c r="E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E22"/>
  <c r="AP21"/>
  <c r="AO21"/>
  <c r="AN21"/>
  <c r="AM21"/>
  <c r="AL21"/>
  <c r="AK21"/>
  <c r="AJ21"/>
  <c r="AI21"/>
  <c r="AH21"/>
  <c r="AG21"/>
  <c r="AF21"/>
  <c r="AE21"/>
  <c r="AD21"/>
  <c r="AC21"/>
  <c r="AB21"/>
  <c r="AA21"/>
  <c r="Z21"/>
  <c r="Q21"/>
  <c r="P21"/>
  <c r="E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E20"/>
  <c r="AP19"/>
  <c r="AO19"/>
  <c r="AN19"/>
  <c r="AM19"/>
  <c r="AL19"/>
  <c r="AK19"/>
  <c r="AJ19"/>
  <c r="AI19"/>
  <c r="AH19"/>
  <c r="AG19"/>
  <c r="AF19"/>
  <c r="AE19"/>
  <c r="AD19"/>
  <c r="AC19"/>
  <c r="AB19"/>
  <c r="AA19"/>
  <c r="Z19"/>
  <c r="Q19"/>
  <c r="P19"/>
  <c r="E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E18"/>
  <c r="AP17"/>
  <c r="AO17"/>
  <c r="AN17"/>
  <c r="AM17"/>
  <c r="AL17"/>
  <c r="AK17"/>
  <c r="AJ17"/>
  <c r="AI17"/>
  <c r="AH17"/>
  <c r="AG17"/>
  <c r="AF17"/>
  <c r="AE17"/>
  <c r="AD17"/>
  <c r="AC17"/>
  <c r="AB17"/>
  <c r="AA17"/>
  <c r="Z17"/>
  <c r="Q17"/>
  <c r="P17"/>
  <c r="E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E16"/>
  <c r="AP15"/>
  <c r="AO15"/>
  <c r="AN15"/>
  <c r="AM15"/>
  <c r="AL15"/>
  <c r="AK15"/>
  <c r="AJ15"/>
  <c r="AI15"/>
  <c r="AH15"/>
  <c r="AG15"/>
  <c r="AF15"/>
  <c r="AE15"/>
  <c r="AD15"/>
  <c r="AC15"/>
  <c r="AB15"/>
  <c r="AA15"/>
  <c r="Z15"/>
  <c r="Q15"/>
  <c r="P15"/>
  <c r="E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E14"/>
  <c r="AP13"/>
  <c r="AO13"/>
  <c r="AN13"/>
  <c r="AM13"/>
  <c r="AL13"/>
  <c r="AK13"/>
  <c r="AJ13"/>
  <c r="AI13"/>
  <c r="AH13"/>
  <c r="AG13"/>
  <c r="AF13"/>
  <c r="AE13"/>
  <c r="AD13"/>
  <c r="AC13"/>
  <c r="AB13"/>
  <c r="AA13"/>
  <c r="Z13"/>
  <c r="Q13"/>
  <c r="P13"/>
  <c r="E13"/>
  <c r="BB12"/>
  <c r="BA12"/>
  <c r="AZ12"/>
  <c r="AY12"/>
  <c r="AY13" s="1"/>
  <c r="AX12"/>
  <c r="AW12"/>
  <c r="AV12"/>
  <c r="AU12"/>
  <c r="AP12"/>
  <c r="AP97" s="1"/>
  <c r="G130" s="1"/>
  <c r="AO12"/>
  <c r="AN12"/>
  <c r="AM12"/>
  <c r="AL12"/>
  <c r="AK12"/>
  <c r="AJ12"/>
  <c r="AI12"/>
  <c r="AH12"/>
  <c r="AG12"/>
  <c r="AF12"/>
  <c r="AE12"/>
  <c r="AD12"/>
  <c r="AC12"/>
  <c r="AB12"/>
  <c r="AB97" s="1"/>
  <c r="AA12"/>
  <c r="Z12"/>
  <c r="Q12"/>
  <c r="P12"/>
  <c r="E12"/>
  <c r="B12"/>
  <c r="A13" s="1"/>
  <c r="T9"/>
  <c r="O9"/>
  <c r="T8"/>
  <c r="O8"/>
  <c r="M8"/>
  <c r="B105" s="1"/>
  <c r="R7"/>
  <c r="M7"/>
  <c r="B127" s="1"/>
  <c r="R6"/>
  <c r="R5"/>
  <c r="R4"/>
  <c r="J100" s="1"/>
  <c r="R3"/>
  <c r="O3"/>
  <c r="M3"/>
  <c r="T2"/>
  <c r="R2"/>
  <c r="O2"/>
  <c r="M2"/>
  <c r="K2"/>
  <c r="T1"/>
  <c r="S1"/>
  <c r="R1"/>
  <c r="N1"/>
  <c r="B117" i="91"/>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AP83"/>
  <c r="AO83"/>
  <c r="AN83"/>
  <c r="AM83"/>
  <c r="AL83"/>
  <c r="AK83"/>
  <c r="AJ83"/>
  <c r="AI83"/>
  <c r="AH83"/>
  <c r="AG83"/>
  <c r="AF83"/>
  <c r="AE83"/>
  <c r="AD83"/>
  <c r="AC83"/>
  <c r="AB83"/>
  <c r="AA83"/>
  <c r="Z83"/>
  <c r="Q83"/>
  <c r="P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AP81"/>
  <c r="AO81"/>
  <c r="AN81"/>
  <c r="AM81"/>
  <c r="AL81"/>
  <c r="AK81"/>
  <c r="AJ81"/>
  <c r="AI81"/>
  <c r="AH81"/>
  <c r="AG81"/>
  <c r="AF81"/>
  <c r="AE81"/>
  <c r="AD81"/>
  <c r="AC81"/>
  <c r="AB81"/>
  <c r="AA81"/>
  <c r="Z81"/>
  <c r="Q81"/>
  <c r="P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AP79"/>
  <c r="AO79"/>
  <c r="AN79"/>
  <c r="AM79"/>
  <c r="AL79"/>
  <c r="AK79"/>
  <c r="AJ79"/>
  <c r="AI79"/>
  <c r="AH79"/>
  <c r="AG79"/>
  <c r="AF79"/>
  <c r="AE79"/>
  <c r="AD79"/>
  <c r="AC79"/>
  <c r="AB79"/>
  <c r="AA79"/>
  <c r="Z79"/>
  <c r="Q79"/>
  <c r="P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AP77"/>
  <c r="AO77"/>
  <c r="AN77"/>
  <c r="AM77"/>
  <c r="AL77"/>
  <c r="AK77"/>
  <c r="AJ77"/>
  <c r="AI77"/>
  <c r="AH77"/>
  <c r="AG77"/>
  <c r="AF77"/>
  <c r="AE77"/>
  <c r="AD77"/>
  <c r="AC77"/>
  <c r="AB77"/>
  <c r="AA77"/>
  <c r="Z77"/>
  <c r="Q77"/>
  <c r="P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AP75"/>
  <c r="AO75"/>
  <c r="AN75"/>
  <c r="AM75"/>
  <c r="AL75"/>
  <c r="AK75"/>
  <c r="AJ75"/>
  <c r="AI75"/>
  <c r="AH75"/>
  <c r="AG75"/>
  <c r="AF75"/>
  <c r="AE75"/>
  <c r="AD75"/>
  <c r="AC75"/>
  <c r="AB75"/>
  <c r="AA75"/>
  <c r="Z75"/>
  <c r="Q75"/>
  <c r="P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AP73"/>
  <c r="AO73"/>
  <c r="AN73"/>
  <c r="AM73"/>
  <c r="AL73"/>
  <c r="AK73"/>
  <c r="AJ73"/>
  <c r="AI73"/>
  <c r="AH73"/>
  <c r="AG73"/>
  <c r="AF73"/>
  <c r="AE73"/>
  <c r="AD73"/>
  <c r="AC73"/>
  <c r="AB73"/>
  <c r="AA73"/>
  <c r="Z73"/>
  <c r="Q73"/>
  <c r="P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AP71"/>
  <c r="AO71"/>
  <c r="AN71"/>
  <c r="AM71"/>
  <c r="AL71"/>
  <c r="AK71"/>
  <c r="AJ71"/>
  <c r="AI71"/>
  <c r="AH71"/>
  <c r="AG71"/>
  <c r="AF71"/>
  <c r="AE71"/>
  <c r="AD71"/>
  <c r="AC71"/>
  <c r="AB71"/>
  <c r="AA71"/>
  <c r="Z71"/>
  <c r="Q71"/>
  <c r="P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AP69"/>
  <c r="AO69"/>
  <c r="AN69"/>
  <c r="AM69"/>
  <c r="AL69"/>
  <c r="AK69"/>
  <c r="AJ69"/>
  <c r="AI69"/>
  <c r="AH69"/>
  <c r="AG69"/>
  <c r="AF69"/>
  <c r="AE69"/>
  <c r="AD69"/>
  <c r="AC69"/>
  <c r="AB69"/>
  <c r="AA69"/>
  <c r="Z69"/>
  <c r="Q69"/>
  <c r="P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AP67"/>
  <c r="AO67"/>
  <c r="AN67"/>
  <c r="AM67"/>
  <c r="AL67"/>
  <c r="AK67"/>
  <c r="AJ67"/>
  <c r="AI67"/>
  <c r="AH67"/>
  <c r="AG67"/>
  <c r="AF67"/>
  <c r="AE67"/>
  <c r="AD67"/>
  <c r="AC67"/>
  <c r="AB67"/>
  <c r="AA67"/>
  <c r="Z67"/>
  <c r="Q67"/>
  <c r="P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AP65"/>
  <c r="AO65"/>
  <c r="AN65"/>
  <c r="AM65"/>
  <c r="AL65"/>
  <c r="AK65"/>
  <c r="AJ65"/>
  <c r="AI65"/>
  <c r="AH65"/>
  <c r="AG65"/>
  <c r="AF65"/>
  <c r="AE65"/>
  <c r="AD65"/>
  <c r="AC65"/>
  <c r="AB65"/>
  <c r="AA65"/>
  <c r="Z65"/>
  <c r="Q65"/>
  <c r="P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AP63"/>
  <c r="AO63"/>
  <c r="AN63"/>
  <c r="AM63"/>
  <c r="AL63"/>
  <c r="AK63"/>
  <c r="AJ63"/>
  <c r="AI63"/>
  <c r="AH63"/>
  <c r="AG63"/>
  <c r="AF63"/>
  <c r="AE63"/>
  <c r="AD63"/>
  <c r="AC63"/>
  <c r="AB63"/>
  <c r="AA63"/>
  <c r="Z63"/>
  <c r="Q63"/>
  <c r="P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AP61"/>
  <c r="AO61"/>
  <c r="AN61"/>
  <c r="AM61"/>
  <c r="AL61"/>
  <c r="AK61"/>
  <c r="AJ61"/>
  <c r="AI61"/>
  <c r="AH61"/>
  <c r="AG61"/>
  <c r="AF61"/>
  <c r="AE61"/>
  <c r="AD61"/>
  <c r="AC61"/>
  <c r="AB61"/>
  <c r="AA61"/>
  <c r="Z61"/>
  <c r="Q61"/>
  <c r="P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AP59"/>
  <c r="AO59"/>
  <c r="AN59"/>
  <c r="AM59"/>
  <c r="AL59"/>
  <c r="AK59"/>
  <c r="AJ59"/>
  <c r="AI59"/>
  <c r="AH59"/>
  <c r="AG59"/>
  <c r="AF59"/>
  <c r="AE59"/>
  <c r="AD59"/>
  <c r="AC59"/>
  <c r="AB59"/>
  <c r="AA59"/>
  <c r="Z59"/>
  <c r="Q59"/>
  <c r="P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AP57"/>
  <c r="AO57"/>
  <c r="AN57"/>
  <c r="AM57"/>
  <c r="AL57"/>
  <c r="AK57"/>
  <c r="AJ57"/>
  <c r="AI57"/>
  <c r="AH57"/>
  <c r="AG57"/>
  <c r="AF57"/>
  <c r="AE57"/>
  <c r="AD57"/>
  <c r="AC57"/>
  <c r="AB57"/>
  <c r="AA57"/>
  <c r="Z57"/>
  <c r="Q57"/>
  <c r="P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AP55"/>
  <c r="AO55"/>
  <c r="AN55"/>
  <c r="AM55"/>
  <c r="AL55"/>
  <c r="AK55"/>
  <c r="AJ55"/>
  <c r="AI55"/>
  <c r="AH55"/>
  <c r="AG55"/>
  <c r="AF55"/>
  <c r="AE55"/>
  <c r="AD55"/>
  <c r="AC55"/>
  <c r="AB55"/>
  <c r="AA55"/>
  <c r="Z55"/>
  <c r="Q55"/>
  <c r="P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AP53"/>
  <c r="AO53"/>
  <c r="AN53"/>
  <c r="AM53"/>
  <c r="AL53"/>
  <c r="AK53"/>
  <c r="AJ53"/>
  <c r="AI53"/>
  <c r="AH53"/>
  <c r="AG53"/>
  <c r="AF53"/>
  <c r="AE53"/>
  <c r="AD53"/>
  <c r="AC53"/>
  <c r="AB53"/>
  <c r="AA53"/>
  <c r="Z53"/>
  <c r="Q53"/>
  <c r="P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AP51"/>
  <c r="AO51"/>
  <c r="AN51"/>
  <c r="AM51"/>
  <c r="AL51"/>
  <c r="AK51"/>
  <c r="AJ51"/>
  <c r="AI51"/>
  <c r="AH51"/>
  <c r="AG51"/>
  <c r="AF51"/>
  <c r="AE51"/>
  <c r="AD51"/>
  <c r="AC51"/>
  <c r="AB51"/>
  <c r="AA51"/>
  <c r="Z51"/>
  <c r="Q51"/>
  <c r="P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AP49"/>
  <c r="AO49"/>
  <c r="AN49"/>
  <c r="AM49"/>
  <c r="AL49"/>
  <c r="AK49"/>
  <c r="AJ49"/>
  <c r="AI49"/>
  <c r="AH49"/>
  <c r="AG49"/>
  <c r="AF49"/>
  <c r="AE49"/>
  <c r="AD49"/>
  <c r="AC49"/>
  <c r="AB49"/>
  <c r="AA49"/>
  <c r="Z49"/>
  <c r="Q49"/>
  <c r="P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Q48"/>
  <c r="AP47"/>
  <c r="AO47"/>
  <c r="AN47"/>
  <c r="AM47"/>
  <c r="AL47"/>
  <c r="AK47"/>
  <c r="AJ47"/>
  <c r="AI47"/>
  <c r="AH47"/>
  <c r="AG47"/>
  <c r="AF47"/>
  <c r="AE47"/>
  <c r="AD47"/>
  <c r="AC47"/>
  <c r="AB47"/>
  <c r="AA47"/>
  <c r="Z47"/>
  <c r="Q47"/>
  <c r="P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AP45"/>
  <c r="AO45"/>
  <c r="AN45"/>
  <c r="AM45"/>
  <c r="AL45"/>
  <c r="AK45"/>
  <c r="AJ45"/>
  <c r="AI45"/>
  <c r="AH45"/>
  <c r="AG45"/>
  <c r="AF45"/>
  <c r="AE45"/>
  <c r="AD45"/>
  <c r="AC45"/>
  <c r="AB45"/>
  <c r="AA45"/>
  <c r="Z45"/>
  <c r="Q45"/>
  <c r="P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AP43"/>
  <c r="AO43"/>
  <c r="AN43"/>
  <c r="AM43"/>
  <c r="AL43"/>
  <c r="AK43"/>
  <c r="AJ43"/>
  <c r="AI43"/>
  <c r="AH43"/>
  <c r="AG43"/>
  <c r="AF43"/>
  <c r="AE43"/>
  <c r="AD43"/>
  <c r="AC43"/>
  <c r="AB43"/>
  <c r="AA43"/>
  <c r="Z43"/>
  <c r="Q43"/>
  <c r="P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AP41"/>
  <c r="AO41"/>
  <c r="AN41"/>
  <c r="AM41"/>
  <c r="AL41"/>
  <c r="AK41"/>
  <c r="AJ41"/>
  <c r="AI41"/>
  <c r="AH41"/>
  <c r="AG41"/>
  <c r="AF41"/>
  <c r="AE41"/>
  <c r="AD41"/>
  <c r="AC41"/>
  <c r="AB41"/>
  <c r="AA41"/>
  <c r="Z41"/>
  <c r="Q41"/>
  <c r="P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AP39"/>
  <c r="AO39"/>
  <c r="AN39"/>
  <c r="AM39"/>
  <c r="AL39"/>
  <c r="AK39"/>
  <c r="AJ39"/>
  <c r="AI39"/>
  <c r="AH39"/>
  <c r="AG39"/>
  <c r="AF39"/>
  <c r="AE39"/>
  <c r="AD39"/>
  <c r="AC39"/>
  <c r="AB39"/>
  <c r="AA39"/>
  <c r="Z39"/>
  <c r="Q39"/>
  <c r="P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AP37"/>
  <c r="AO37"/>
  <c r="AN37"/>
  <c r="AM37"/>
  <c r="AL37"/>
  <c r="AK37"/>
  <c r="AJ37"/>
  <c r="AI37"/>
  <c r="AH37"/>
  <c r="AG37"/>
  <c r="AF37"/>
  <c r="AE37"/>
  <c r="AD37"/>
  <c r="AC37"/>
  <c r="AB37"/>
  <c r="AA37"/>
  <c r="Z37"/>
  <c r="Q37"/>
  <c r="P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AP35"/>
  <c r="AO35"/>
  <c r="AN35"/>
  <c r="AM35"/>
  <c r="AL35"/>
  <c r="AK35"/>
  <c r="AJ35"/>
  <c r="AI35"/>
  <c r="AH35"/>
  <c r="AG35"/>
  <c r="AF35"/>
  <c r="AE35"/>
  <c r="AD35"/>
  <c r="AC35"/>
  <c r="AB35"/>
  <c r="AA35"/>
  <c r="Z35"/>
  <c r="Q35"/>
  <c r="P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AP33"/>
  <c r="AO33"/>
  <c r="AN33"/>
  <c r="AM33"/>
  <c r="AL33"/>
  <c r="AK33"/>
  <c r="AJ33"/>
  <c r="AI33"/>
  <c r="AH33"/>
  <c r="AG33"/>
  <c r="AF33"/>
  <c r="AE33"/>
  <c r="AD33"/>
  <c r="AC33"/>
  <c r="AB33"/>
  <c r="AA33"/>
  <c r="Z33"/>
  <c r="Q33"/>
  <c r="P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AP31"/>
  <c r="AO31"/>
  <c r="AN31"/>
  <c r="AM31"/>
  <c r="AL31"/>
  <c r="AK31"/>
  <c r="AJ31"/>
  <c r="AI31"/>
  <c r="AH31"/>
  <c r="AG31"/>
  <c r="AF31"/>
  <c r="AE31"/>
  <c r="AD31"/>
  <c r="AC31"/>
  <c r="AB31"/>
  <c r="AA31"/>
  <c r="Z31"/>
  <c r="Q31"/>
  <c r="P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AP29"/>
  <c r="AO29"/>
  <c r="AN29"/>
  <c r="AM29"/>
  <c r="AL29"/>
  <c r="AK29"/>
  <c r="AJ29"/>
  <c r="AI29"/>
  <c r="AH29"/>
  <c r="AG29"/>
  <c r="AF29"/>
  <c r="AE29"/>
  <c r="AD29"/>
  <c r="AC29"/>
  <c r="AB29"/>
  <c r="AA29"/>
  <c r="Z29"/>
  <c r="Q29"/>
  <c r="P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AP27"/>
  <c r="AO27"/>
  <c r="AN27"/>
  <c r="AM27"/>
  <c r="AL27"/>
  <c r="AK27"/>
  <c r="AJ27"/>
  <c r="AI27"/>
  <c r="AH27"/>
  <c r="AG27"/>
  <c r="AF27"/>
  <c r="AE27"/>
  <c r="AD27"/>
  <c r="AC27"/>
  <c r="AB27"/>
  <c r="AA27"/>
  <c r="Z27"/>
  <c r="Q27"/>
  <c r="P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AP25"/>
  <c r="AO25"/>
  <c r="AN25"/>
  <c r="AM25"/>
  <c r="AL25"/>
  <c r="AK25"/>
  <c r="AJ25"/>
  <c r="AI25"/>
  <c r="AH25"/>
  <c r="AG25"/>
  <c r="AF25"/>
  <c r="AE25"/>
  <c r="AD25"/>
  <c r="AC25"/>
  <c r="AB25"/>
  <c r="AA25"/>
  <c r="Z25"/>
  <c r="Q25"/>
  <c r="P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AP23"/>
  <c r="AO23"/>
  <c r="AN23"/>
  <c r="AM23"/>
  <c r="AL23"/>
  <c r="AK23"/>
  <c r="AJ23"/>
  <c r="AI23"/>
  <c r="AH23"/>
  <c r="AG23"/>
  <c r="AF23"/>
  <c r="AE23"/>
  <c r="AD23"/>
  <c r="AC23"/>
  <c r="AB23"/>
  <c r="AA23"/>
  <c r="Z23"/>
  <c r="Q23"/>
  <c r="P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AP21"/>
  <c r="AO21"/>
  <c r="AN21"/>
  <c r="AM21"/>
  <c r="AL21"/>
  <c r="AK21"/>
  <c r="AJ21"/>
  <c r="AI21"/>
  <c r="AH21"/>
  <c r="AG21"/>
  <c r="AF21"/>
  <c r="AE21"/>
  <c r="AD21"/>
  <c r="AC21"/>
  <c r="AB21"/>
  <c r="AA21"/>
  <c r="Z21"/>
  <c r="Q21"/>
  <c r="P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AP19"/>
  <c r="AO19"/>
  <c r="AN19"/>
  <c r="AM19"/>
  <c r="AL19"/>
  <c r="AK19"/>
  <c r="AJ19"/>
  <c r="AI19"/>
  <c r="AH19"/>
  <c r="AG19"/>
  <c r="AF19"/>
  <c r="AE19"/>
  <c r="AD19"/>
  <c r="AC19"/>
  <c r="AB19"/>
  <c r="AA19"/>
  <c r="Z19"/>
  <c r="Q19"/>
  <c r="P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AP17"/>
  <c r="AO17"/>
  <c r="AN17"/>
  <c r="AM17"/>
  <c r="AL17"/>
  <c r="AK17"/>
  <c r="AJ17"/>
  <c r="AI17"/>
  <c r="AH17"/>
  <c r="AG17"/>
  <c r="AF17"/>
  <c r="AE17"/>
  <c r="AD17"/>
  <c r="AC17"/>
  <c r="AB17"/>
  <c r="AA17"/>
  <c r="Z17"/>
  <c r="Q17"/>
  <c r="P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AP15"/>
  <c r="AO15"/>
  <c r="AN15"/>
  <c r="AM15"/>
  <c r="AL15"/>
  <c r="AK15"/>
  <c r="AJ15"/>
  <c r="AI15"/>
  <c r="AH15"/>
  <c r="AG15"/>
  <c r="AF15"/>
  <c r="AE15"/>
  <c r="AD15"/>
  <c r="AC15"/>
  <c r="AB15"/>
  <c r="AA15"/>
  <c r="Z15"/>
  <c r="Q15"/>
  <c r="P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AP13"/>
  <c r="AO13"/>
  <c r="AN13"/>
  <c r="AM13"/>
  <c r="AL13"/>
  <c r="AK13"/>
  <c r="AJ13"/>
  <c r="AI13"/>
  <c r="AH13"/>
  <c r="AG13"/>
  <c r="AF13"/>
  <c r="AE13"/>
  <c r="AD13"/>
  <c r="AC13"/>
  <c r="AB13"/>
  <c r="AA13"/>
  <c r="Z13"/>
  <c r="Q13"/>
  <c r="P13"/>
  <c r="BB12"/>
  <c r="BA12"/>
  <c r="AZ12"/>
  <c r="AY12"/>
  <c r="AX12"/>
  <c r="AW12"/>
  <c r="AV12"/>
  <c r="AU12"/>
  <c r="AP12"/>
  <c r="AO12"/>
  <c r="AN12"/>
  <c r="AM12"/>
  <c r="AL12"/>
  <c r="AK12"/>
  <c r="AJ12"/>
  <c r="AI12"/>
  <c r="AH12"/>
  <c r="AG12"/>
  <c r="AF12"/>
  <c r="AE12"/>
  <c r="AD12"/>
  <c r="AC12"/>
  <c r="AB12"/>
  <c r="AA12"/>
  <c r="Z12"/>
  <c r="Q12"/>
  <c r="P12"/>
  <c r="B12"/>
  <c r="B14" s="1"/>
  <c r="T9"/>
  <c r="O9"/>
  <c r="T8"/>
  <c r="O8"/>
  <c r="M8"/>
  <c r="B105" s="1"/>
  <c r="R7"/>
  <c r="M7"/>
  <c r="B127" s="1"/>
  <c r="R6"/>
  <c r="R5"/>
  <c r="R4"/>
  <c r="J100" s="1"/>
  <c r="R3"/>
  <c r="O3"/>
  <c r="M3"/>
  <c r="T2"/>
  <c r="R2"/>
  <c r="O2"/>
  <c r="M2"/>
  <c r="K2"/>
  <c r="T1"/>
  <c r="S1"/>
  <c r="R1"/>
  <c r="B117" i="90"/>
  <c r="H97"/>
  <c r="AP95"/>
  <c r="AO95"/>
  <c r="AN95"/>
  <c r="AM95"/>
  <c r="AL95"/>
  <c r="AK95"/>
  <c r="AJ95"/>
  <c r="AI95"/>
  <c r="AH95"/>
  <c r="AG95"/>
  <c r="AF95"/>
  <c r="AE95"/>
  <c r="AD95"/>
  <c r="AC95"/>
  <c r="AB95"/>
  <c r="AA95"/>
  <c r="Z95"/>
  <c r="Q95"/>
  <c r="P95"/>
  <c r="E95"/>
  <c r="BB94"/>
  <c r="BB95" s="1"/>
  <c r="BA94"/>
  <c r="BA95" s="1"/>
  <c r="AZ94"/>
  <c r="AZ95" s="1"/>
  <c r="AY94"/>
  <c r="AY95" s="1"/>
  <c r="AX94"/>
  <c r="AX95" s="1"/>
  <c r="AW94"/>
  <c r="AW95" s="1"/>
  <c r="AV94"/>
  <c r="AV95" s="1"/>
  <c r="AU94"/>
  <c r="AU95" s="1"/>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BB92"/>
  <c r="BB93" s="1"/>
  <c r="BA92"/>
  <c r="BA93" s="1"/>
  <c r="AZ92"/>
  <c r="AZ93" s="1"/>
  <c r="AY92"/>
  <c r="AY93" s="1"/>
  <c r="AX92"/>
  <c r="AX93" s="1"/>
  <c r="AW92"/>
  <c r="AW93" s="1"/>
  <c r="AV92"/>
  <c r="AV93" s="1"/>
  <c r="AU92"/>
  <c r="AU93" s="1"/>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BB90"/>
  <c r="BB91" s="1"/>
  <c r="BA90"/>
  <c r="BA91" s="1"/>
  <c r="AZ90"/>
  <c r="AZ91" s="1"/>
  <c r="AY90"/>
  <c r="AY91" s="1"/>
  <c r="AX90"/>
  <c r="AX91" s="1"/>
  <c r="AW90"/>
  <c r="AW91" s="1"/>
  <c r="AV90"/>
  <c r="AV91" s="1"/>
  <c r="AU90"/>
  <c r="AU91" s="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BB88"/>
  <c r="BB89" s="1"/>
  <c r="BA88"/>
  <c r="BA89" s="1"/>
  <c r="AZ88"/>
  <c r="AZ89" s="1"/>
  <c r="AY88"/>
  <c r="AY89" s="1"/>
  <c r="AX88"/>
  <c r="AX89" s="1"/>
  <c r="AW88"/>
  <c r="AW89" s="1"/>
  <c r="AV88"/>
  <c r="AV89" s="1"/>
  <c r="AU88"/>
  <c r="AU89" s="1"/>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BB86"/>
  <c r="BB87" s="1"/>
  <c r="BA86"/>
  <c r="BA87" s="1"/>
  <c r="AZ86"/>
  <c r="AZ87" s="1"/>
  <c r="AY86"/>
  <c r="AY87" s="1"/>
  <c r="AX86"/>
  <c r="AX87" s="1"/>
  <c r="AW86"/>
  <c r="AW87" s="1"/>
  <c r="AV86"/>
  <c r="AV87" s="1"/>
  <c r="AU86"/>
  <c r="AU87" s="1"/>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BB84"/>
  <c r="BB85" s="1"/>
  <c r="BA84"/>
  <c r="BA85" s="1"/>
  <c r="AZ84"/>
  <c r="AZ85" s="1"/>
  <c r="AY84"/>
  <c r="AY85" s="1"/>
  <c r="AX84"/>
  <c r="AX85" s="1"/>
  <c r="AW84"/>
  <c r="AW85" s="1"/>
  <c r="AV84"/>
  <c r="AV85" s="1"/>
  <c r="AU84"/>
  <c r="AU85" s="1"/>
  <c r="AP84"/>
  <c r="AO84"/>
  <c r="AN84"/>
  <c r="AM84"/>
  <c r="AL84"/>
  <c r="AK84"/>
  <c r="AJ84"/>
  <c r="AI84"/>
  <c r="AH84"/>
  <c r="AG84"/>
  <c r="AF84"/>
  <c r="AE84"/>
  <c r="AD84"/>
  <c r="AC84"/>
  <c r="AB84"/>
  <c r="AA84"/>
  <c r="Z84"/>
  <c r="Q84"/>
  <c r="P84"/>
  <c r="AP83"/>
  <c r="AO83"/>
  <c r="AN83"/>
  <c r="AM83"/>
  <c r="AL83"/>
  <c r="AK83"/>
  <c r="AJ83"/>
  <c r="AI83"/>
  <c r="AH83"/>
  <c r="AG83"/>
  <c r="AF83"/>
  <c r="AE83"/>
  <c r="AD83"/>
  <c r="AC83"/>
  <c r="AB83"/>
  <c r="AA83"/>
  <c r="Z83"/>
  <c r="Q83"/>
  <c r="P83"/>
  <c r="BB82"/>
  <c r="BB83" s="1"/>
  <c r="BA82"/>
  <c r="BA83" s="1"/>
  <c r="AZ82"/>
  <c r="AZ83" s="1"/>
  <c r="AY82"/>
  <c r="AY83" s="1"/>
  <c r="AX82"/>
  <c r="AX83" s="1"/>
  <c r="AW82"/>
  <c r="AW83" s="1"/>
  <c r="AV82"/>
  <c r="AV83" s="1"/>
  <c r="AU82"/>
  <c r="AU83" s="1"/>
  <c r="AP82"/>
  <c r="AO82"/>
  <c r="AN82"/>
  <c r="AM82"/>
  <c r="AL82"/>
  <c r="AK82"/>
  <c r="AJ82"/>
  <c r="AI82"/>
  <c r="AH82"/>
  <c r="AG82"/>
  <c r="AF82"/>
  <c r="AE82"/>
  <c r="AD82"/>
  <c r="AC82"/>
  <c r="AB82"/>
  <c r="AA82"/>
  <c r="Z82"/>
  <c r="Q82"/>
  <c r="P82"/>
  <c r="AP81"/>
  <c r="AO81"/>
  <c r="AN81"/>
  <c r="AM81"/>
  <c r="AL81"/>
  <c r="AK81"/>
  <c r="AJ81"/>
  <c r="AI81"/>
  <c r="AH81"/>
  <c r="AG81"/>
  <c r="AF81"/>
  <c r="AE81"/>
  <c r="AD81"/>
  <c r="AC81"/>
  <c r="AB81"/>
  <c r="AA81"/>
  <c r="Z81"/>
  <c r="Q81"/>
  <c r="P81"/>
  <c r="BB80"/>
  <c r="BB81" s="1"/>
  <c r="BA80"/>
  <c r="BA81" s="1"/>
  <c r="AZ80"/>
  <c r="AZ81" s="1"/>
  <c r="AY80"/>
  <c r="AY81" s="1"/>
  <c r="AX80"/>
  <c r="AX81" s="1"/>
  <c r="AW80"/>
  <c r="AW81" s="1"/>
  <c r="AV80"/>
  <c r="AV81" s="1"/>
  <c r="AU80"/>
  <c r="AU81" s="1"/>
  <c r="AP80"/>
  <c r="AO80"/>
  <c r="AN80"/>
  <c r="AM80"/>
  <c r="AL80"/>
  <c r="AK80"/>
  <c r="AJ80"/>
  <c r="AI80"/>
  <c r="AH80"/>
  <c r="AG80"/>
  <c r="AF80"/>
  <c r="AE80"/>
  <c r="AD80"/>
  <c r="AC80"/>
  <c r="AB80"/>
  <c r="AA80"/>
  <c r="Z80"/>
  <c r="Q80"/>
  <c r="P80"/>
  <c r="AP79"/>
  <c r="AO79"/>
  <c r="AN79"/>
  <c r="AM79"/>
  <c r="AL79"/>
  <c r="AK79"/>
  <c r="AJ79"/>
  <c r="AI79"/>
  <c r="AH79"/>
  <c r="AG79"/>
  <c r="AF79"/>
  <c r="AE79"/>
  <c r="AD79"/>
  <c r="AC79"/>
  <c r="AB79"/>
  <c r="AA79"/>
  <c r="Z79"/>
  <c r="Q79"/>
  <c r="P79"/>
  <c r="BB78"/>
  <c r="BB79" s="1"/>
  <c r="BA78"/>
  <c r="BA79" s="1"/>
  <c r="AZ78"/>
  <c r="AZ79" s="1"/>
  <c r="AY78"/>
  <c r="AY79" s="1"/>
  <c r="AX78"/>
  <c r="AX79" s="1"/>
  <c r="AW78"/>
  <c r="AW79" s="1"/>
  <c r="AV78"/>
  <c r="AV79" s="1"/>
  <c r="AU78"/>
  <c r="AU79" s="1"/>
  <c r="AP78"/>
  <c r="AO78"/>
  <c r="AN78"/>
  <c r="AM78"/>
  <c r="AL78"/>
  <c r="AK78"/>
  <c r="AJ78"/>
  <c r="AI78"/>
  <c r="AH78"/>
  <c r="AG78"/>
  <c r="AF78"/>
  <c r="AE78"/>
  <c r="AD78"/>
  <c r="AC78"/>
  <c r="AB78"/>
  <c r="AA78"/>
  <c r="Z78"/>
  <c r="Q78"/>
  <c r="P78"/>
  <c r="AP77"/>
  <c r="AO77"/>
  <c r="AN77"/>
  <c r="AM77"/>
  <c r="AL77"/>
  <c r="AK77"/>
  <c r="AJ77"/>
  <c r="AI77"/>
  <c r="AH77"/>
  <c r="AG77"/>
  <c r="AF77"/>
  <c r="AE77"/>
  <c r="AD77"/>
  <c r="AC77"/>
  <c r="AB77"/>
  <c r="AA77"/>
  <c r="Z77"/>
  <c r="Q77"/>
  <c r="P77"/>
  <c r="BB76"/>
  <c r="BB77" s="1"/>
  <c r="BA76"/>
  <c r="BA77" s="1"/>
  <c r="AZ76"/>
  <c r="AZ77" s="1"/>
  <c r="AY76"/>
  <c r="AY77" s="1"/>
  <c r="AX76"/>
  <c r="AX77" s="1"/>
  <c r="AW76"/>
  <c r="AW77" s="1"/>
  <c r="AV76"/>
  <c r="AV77" s="1"/>
  <c r="AU76"/>
  <c r="AU77" s="1"/>
  <c r="AP76"/>
  <c r="AO76"/>
  <c r="AN76"/>
  <c r="AM76"/>
  <c r="AL76"/>
  <c r="AK76"/>
  <c r="AJ76"/>
  <c r="AI76"/>
  <c r="AH76"/>
  <c r="AG76"/>
  <c r="AF76"/>
  <c r="AE76"/>
  <c r="AD76"/>
  <c r="AC76"/>
  <c r="AB76"/>
  <c r="AA76"/>
  <c r="Z76"/>
  <c r="Q76"/>
  <c r="P76"/>
  <c r="AP75"/>
  <c r="AO75"/>
  <c r="AN75"/>
  <c r="AM75"/>
  <c r="AL75"/>
  <c r="AK75"/>
  <c r="AJ75"/>
  <c r="AI75"/>
  <c r="AH75"/>
  <c r="AG75"/>
  <c r="AF75"/>
  <c r="AE75"/>
  <c r="AD75"/>
  <c r="AC75"/>
  <c r="AB75"/>
  <c r="AA75"/>
  <c r="Z75"/>
  <c r="Q75"/>
  <c r="P75"/>
  <c r="BB74"/>
  <c r="BB75" s="1"/>
  <c r="BA74"/>
  <c r="BA75" s="1"/>
  <c r="AZ74"/>
  <c r="AZ75" s="1"/>
  <c r="AY74"/>
  <c r="AY75" s="1"/>
  <c r="AX74"/>
  <c r="AX75" s="1"/>
  <c r="AW74"/>
  <c r="AW75" s="1"/>
  <c r="AV74"/>
  <c r="AV75" s="1"/>
  <c r="AU74"/>
  <c r="AU75" s="1"/>
  <c r="AP74"/>
  <c r="AO74"/>
  <c r="AN74"/>
  <c r="AM74"/>
  <c r="AL74"/>
  <c r="AK74"/>
  <c r="AJ74"/>
  <c r="AI74"/>
  <c r="AH74"/>
  <c r="AG74"/>
  <c r="AF74"/>
  <c r="AE74"/>
  <c r="AD74"/>
  <c r="AC74"/>
  <c r="AB74"/>
  <c r="AA74"/>
  <c r="Z74"/>
  <c r="Q74"/>
  <c r="P74"/>
  <c r="AP73"/>
  <c r="AO73"/>
  <c r="AN73"/>
  <c r="AM73"/>
  <c r="AL73"/>
  <c r="AK73"/>
  <c r="AJ73"/>
  <c r="AI73"/>
  <c r="AH73"/>
  <c r="AG73"/>
  <c r="AF73"/>
  <c r="AE73"/>
  <c r="AD73"/>
  <c r="AC73"/>
  <c r="AB73"/>
  <c r="AA73"/>
  <c r="Z73"/>
  <c r="Q73"/>
  <c r="P73"/>
  <c r="BB72"/>
  <c r="BB73" s="1"/>
  <c r="BA72"/>
  <c r="BA73" s="1"/>
  <c r="AZ72"/>
  <c r="AZ73" s="1"/>
  <c r="AY72"/>
  <c r="AY73" s="1"/>
  <c r="AX72"/>
  <c r="AX73" s="1"/>
  <c r="AW72"/>
  <c r="AW73" s="1"/>
  <c r="AV72"/>
  <c r="AV73" s="1"/>
  <c r="AU72"/>
  <c r="AU73" s="1"/>
  <c r="AP72"/>
  <c r="AO72"/>
  <c r="AN72"/>
  <c r="AM72"/>
  <c r="AL72"/>
  <c r="AK72"/>
  <c r="AJ72"/>
  <c r="AI72"/>
  <c r="AH72"/>
  <c r="AG72"/>
  <c r="AF72"/>
  <c r="AE72"/>
  <c r="AD72"/>
  <c r="AC72"/>
  <c r="AB72"/>
  <c r="AA72"/>
  <c r="Z72"/>
  <c r="Q72"/>
  <c r="P72"/>
  <c r="AP71"/>
  <c r="AO71"/>
  <c r="AN71"/>
  <c r="AM71"/>
  <c r="AL71"/>
  <c r="AK71"/>
  <c r="AJ71"/>
  <c r="AI71"/>
  <c r="AH71"/>
  <c r="AG71"/>
  <c r="AF71"/>
  <c r="AE71"/>
  <c r="AD71"/>
  <c r="AC71"/>
  <c r="AB71"/>
  <c r="AA71"/>
  <c r="Z71"/>
  <c r="Q71"/>
  <c r="P71"/>
  <c r="BB70"/>
  <c r="BB71" s="1"/>
  <c r="BA70"/>
  <c r="BA71" s="1"/>
  <c r="AZ70"/>
  <c r="AZ71" s="1"/>
  <c r="AY70"/>
  <c r="AY71" s="1"/>
  <c r="AX70"/>
  <c r="AX71" s="1"/>
  <c r="AW70"/>
  <c r="AW71" s="1"/>
  <c r="AV70"/>
  <c r="AV71" s="1"/>
  <c r="AU70"/>
  <c r="AU71" s="1"/>
  <c r="AP70"/>
  <c r="AO70"/>
  <c r="AN70"/>
  <c r="AM70"/>
  <c r="AL70"/>
  <c r="AK70"/>
  <c r="AJ70"/>
  <c r="AI70"/>
  <c r="AH70"/>
  <c r="AG70"/>
  <c r="AF70"/>
  <c r="AE70"/>
  <c r="AD70"/>
  <c r="AC70"/>
  <c r="AB70"/>
  <c r="AA70"/>
  <c r="Z70"/>
  <c r="Q70"/>
  <c r="P70"/>
  <c r="AP69"/>
  <c r="AO69"/>
  <c r="AN69"/>
  <c r="AM69"/>
  <c r="AL69"/>
  <c r="AK69"/>
  <c r="AJ69"/>
  <c r="AI69"/>
  <c r="AH69"/>
  <c r="AG69"/>
  <c r="AF69"/>
  <c r="AE69"/>
  <c r="AD69"/>
  <c r="AC69"/>
  <c r="AB69"/>
  <c r="AA69"/>
  <c r="Z69"/>
  <c r="Q69"/>
  <c r="P69"/>
  <c r="BB68"/>
  <c r="BB69" s="1"/>
  <c r="BA68"/>
  <c r="BA69" s="1"/>
  <c r="AZ68"/>
  <c r="AZ69" s="1"/>
  <c r="AY68"/>
  <c r="AY69" s="1"/>
  <c r="AX68"/>
  <c r="AX69" s="1"/>
  <c r="AW68"/>
  <c r="AW69" s="1"/>
  <c r="AV68"/>
  <c r="AV69" s="1"/>
  <c r="AU68"/>
  <c r="AU69" s="1"/>
  <c r="AP68"/>
  <c r="AO68"/>
  <c r="AN68"/>
  <c r="AM68"/>
  <c r="AL68"/>
  <c r="AK68"/>
  <c r="AJ68"/>
  <c r="AI68"/>
  <c r="AH68"/>
  <c r="AG68"/>
  <c r="AF68"/>
  <c r="AE68"/>
  <c r="AD68"/>
  <c r="AC68"/>
  <c r="AB68"/>
  <c r="AA68"/>
  <c r="Z68"/>
  <c r="Q68"/>
  <c r="P68"/>
  <c r="AP67"/>
  <c r="AO67"/>
  <c r="AN67"/>
  <c r="AM67"/>
  <c r="AL67"/>
  <c r="AK67"/>
  <c r="AJ67"/>
  <c r="AI67"/>
  <c r="AH67"/>
  <c r="AG67"/>
  <c r="AF67"/>
  <c r="AE67"/>
  <c r="AD67"/>
  <c r="AC67"/>
  <c r="AB67"/>
  <c r="AA67"/>
  <c r="Z67"/>
  <c r="Q67"/>
  <c r="P67"/>
  <c r="BB66"/>
  <c r="BB67" s="1"/>
  <c r="BA66"/>
  <c r="BA67" s="1"/>
  <c r="AZ66"/>
  <c r="AZ67" s="1"/>
  <c r="AY66"/>
  <c r="AY67" s="1"/>
  <c r="AX66"/>
  <c r="AX67" s="1"/>
  <c r="AW66"/>
  <c r="AW67" s="1"/>
  <c r="AV66"/>
  <c r="AV67" s="1"/>
  <c r="AU66"/>
  <c r="AU67" s="1"/>
  <c r="AP66"/>
  <c r="AO66"/>
  <c r="AN66"/>
  <c r="AM66"/>
  <c r="AL66"/>
  <c r="AK66"/>
  <c r="AJ66"/>
  <c r="AI66"/>
  <c r="AH66"/>
  <c r="AG66"/>
  <c r="AF66"/>
  <c r="AE66"/>
  <c r="AD66"/>
  <c r="AC66"/>
  <c r="AB66"/>
  <c r="AA66"/>
  <c r="Z66"/>
  <c r="Q66"/>
  <c r="P66"/>
  <c r="AP65"/>
  <c r="AO65"/>
  <c r="AN65"/>
  <c r="AM65"/>
  <c r="AL65"/>
  <c r="AK65"/>
  <c r="AJ65"/>
  <c r="AI65"/>
  <c r="AH65"/>
  <c r="AG65"/>
  <c r="AF65"/>
  <c r="AE65"/>
  <c r="AD65"/>
  <c r="AC65"/>
  <c r="AB65"/>
  <c r="AA65"/>
  <c r="Z65"/>
  <c r="Q65"/>
  <c r="P65"/>
  <c r="BB64"/>
  <c r="BB65" s="1"/>
  <c r="BA64"/>
  <c r="BA65" s="1"/>
  <c r="AZ64"/>
  <c r="AZ65" s="1"/>
  <c r="AY64"/>
  <c r="AY65" s="1"/>
  <c r="AX64"/>
  <c r="AX65" s="1"/>
  <c r="AW64"/>
  <c r="AW65" s="1"/>
  <c r="AV64"/>
  <c r="AV65" s="1"/>
  <c r="AU64"/>
  <c r="AU65" s="1"/>
  <c r="AP64"/>
  <c r="AO64"/>
  <c r="AN64"/>
  <c r="AM64"/>
  <c r="AL64"/>
  <c r="AK64"/>
  <c r="AJ64"/>
  <c r="AI64"/>
  <c r="AH64"/>
  <c r="AG64"/>
  <c r="AF64"/>
  <c r="AE64"/>
  <c r="AD64"/>
  <c r="AC64"/>
  <c r="AB64"/>
  <c r="AA64"/>
  <c r="Z64"/>
  <c r="Q64"/>
  <c r="P64"/>
  <c r="AP63"/>
  <c r="AO63"/>
  <c r="AN63"/>
  <c r="AM63"/>
  <c r="AL63"/>
  <c r="AK63"/>
  <c r="AJ63"/>
  <c r="AI63"/>
  <c r="AH63"/>
  <c r="AG63"/>
  <c r="AF63"/>
  <c r="AE63"/>
  <c r="AD63"/>
  <c r="AC63"/>
  <c r="AB63"/>
  <c r="AA63"/>
  <c r="Z63"/>
  <c r="Q63"/>
  <c r="P63"/>
  <c r="BB62"/>
  <c r="BB63" s="1"/>
  <c r="BA62"/>
  <c r="BA63" s="1"/>
  <c r="AZ62"/>
  <c r="AZ63" s="1"/>
  <c r="AY62"/>
  <c r="AY63" s="1"/>
  <c r="AX62"/>
  <c r="AX63" s="1"/>
  <c r="AW62"/>
  <c r="AW63" s="1"/>
  <c r="AV62"/>
  <c r="AV63" s="1"/>
  <c r="AU62"/>
  <c r="AU63" s="1"/>
  <c r="AP62"/>
  <c r="AO62"/>
  <c r="AN62"/>
  <c r="AM62"/>
  <c r="AL62"/>
  <c r="AK62"/>
  <c r="AJ62"/>
  <c r="AI62"/>
  <c r="AH62"/>
  <c r="AG62"/>
  <c r="AF62"/>
  <c r="AE62"/>
  <c r="AD62"/>
  <c r="AC62"/>
  <c r="AB62"/>
  <c r="AA62"/>
  <c r="Z62"/>
  <c r="Q62"/>
  <c r="P62"/>
  <c r="AP61"/>
  <c r="AO61"/>
  <c r="AN61"/>
  <c r="AM61"/>
  <c r="AL61"/>
  <c r="AK61"/>
  <c r="AJ61"/>
  <c r="AI61"/>
  <c r="AH61"/>
  <c r="AG61"/>
  <c r="AF61"/>
  <c r="AE61"/>
  <c r="AD61"/>
  <c r="AC61"/>
  <c r="AB61"/>
  <c r="AA61"/>
  <c r="Z61"/>
  <c r="Q61"/>
  <c r="P61"/>
  <c r="BB60"/>
  <c r="BB61" s="1"/>
  <c r="BA60"/>
  <c r="BA61" s="1"/>
  <c r="AZ60"/>
  <c r="AZ61" s="1"/>
  <c r="AY60"/>
  <c r="AY61" s="1"/>
  <c r="AX60"/>
  <c r="AX61" s="1"/>
  <c r="AW60"/>
  <c r="AW61" s="1"/>
  <c r="AV60"/>
  <c r="AV61" s="1"/>
  <c r="AU60"/>
  <c r="AU61" s="1"/>
  <c r="AP60"/>
  <c r="AO60"/>
  <c r="AN60"/>
  <c r="AM60"/>
  <c r="AL60"/>
  <c r="AK60"/>
  <c r="AJ60"/>
  <c r="AI60"/>
  <c r="AH60"/>
  <c r="AG60"/>
  <c r="AF60"/>
  <c r="AE60"/>
  <c r="AD60"/>
  <c r="AC60"/>
  <c r="AB60"/>
  <c r="AA60"/>
  <c r="Z60"/>
  <c r="Q60"/>
  <c r="P60"/>
  <c r="AP59"/>
  <c r="AO59"/>
  <c r="AN59"/>
  <c r="AM59"/>
  <c r="AL59"/>
  <c r="AK59"/>
  <c r="AJ59"/>
  <c r="AI59"/>
  <c r="AH59"/>
  <c r="AG59"/>
  <c r="AF59"/>
  <c r="AE59"/>
  <c r="AD59"/>
  <c r="AC59"/>
  <c r="AB59"/>
  <c r="AA59"/>
  <c r="Z59"/>
  <c r="Q59"/>
  <c r="P59"/>
  <c r="BB58"/>
  <c r="BB59" s="1"/>
  <c r="BA58"/>
  <c r="BA59" s="1"/>
  <c r="AZ58"/>
  <c r="AZ59" s="1"/>
  <c r="AY58"/>
  <c r="AY59" s="1"/>
  <c r="AX58"/>
  <c r="AX59" s="1"/>
  <c r="AW58"/>
  <c r="AW59" s="1"/>
  <c r="AV58"/>
  <c r="AV59" s="1"/>
  <c r="AU58"/>
  <c r="AU59" s="1"/>
  <c r="AP58"/>
  <c r="AO58"/>
  <c r="AN58"/>
  <c r="AM58"/>
  <c r="AL58"/>
  <c r="AK58"/>
  <c r="AJ58"/>
  <c r="AI58"/>
  <c r="AH58"/>
  <c r="AG58"/>
  <c r="AF58"/>
  <c r="AE58"/>
  <c r="AD58"/>
  <c r="AC58"/>
  <c r="AB58"/>
  <c r="AA58"/>
  <c r="Z58"/>
  <c r="Q58"/>
  <c r="P58"/>
  <c r="AP57"/>
  <c r="AO57"/>
  <c r="AN57"/>
  <c r="AM57"/>
  <c r="AL57"/>
  <c r="AK57"/>
  <c r="AJ57"/>
  <c r="AI57"/>
  <c r="AH57"/>
  <c r="AG57"/>
  <c r="AF57"/>
  <c r="AE57"/>
  <c r="AD57"/>
  <c r="AC57"/>
  <c r="AB57"/>
  <c r="AA57"/>
  <c r="Z57"/>
  <c r="Q57"/>
  <c r="P57"/>
  <c r="BB56"/>
  <c r="BB57" s="1"/>
  <c r="BA56"/>
  <c r="BA57" s="1"/>
  <c r="AZ56"/>
  <c r="AZ57" s="1"/>
  <c r="AY56"/>
  <c r="AY57" s="1"/>
  <c r="AX56"/>
  <c r="AX57" s="1"/>
  <c r="AW56"/>
  <c r="AW57" s="1"/>
  <c r="AV56"/>
  <c r="AV57" s="1"/>
  <c r="AU56"/>
  <c r="AU57" s="1"/>
  <c r="AP56"/>
  <c r="AO56"/>
  <c r="AN56"/>
  <c r="AM56"/>
  <c r="AL56"/>
  <c r="AK56"/>
  <c r="AJ56"/>
  <c r="AI56"/>
  <c r="AH56"/>
  <c r="AG56"/>
  <c r="AF56"/>
  <c r="AE56"/>
  <c r="AD56"/>
  <c r="AC56"/>
  <c r="AB56"/>
  <c r="AA56"/>
  <c r="Z56"/>
  <c r="Q56"/>
  <c r="P56"/>
  <c r="AP55"/>
  <c r="AO55"/>
  <c r="AN55"/>
  <c r="AM55"/>
  <c r="AL55"/>
  <c r="AK55"/>
  <c r="AJ55"/>
  <c r="AI55"/>
  <c r="AH55"/>
  <c r="AG55"/>
  <c r="AF55"/>
  <c r="AE55"/>
  <c r="AD55"/>
  <c r="AC55"/>
  <c r="AB55"/>
  <c r="AA55"/>
  <c r="Z55"/>
  <c r="Q55"/>
  <c r="P55"/>
  <c r="BB54"/>
  <c r="BB55" s="1"/>
  <c r="BA54"/>
  <c r="BA55" s="1"/>
  <c r="AZ54"/>
  <c r="AZ55" s="1"/>
  <c r="AY54"/>
  <c r="AY55" s="1"/>
  <c r="AX54"/>
  <c r="AX55" s="1"/>
  <c r="AW54"/>
  <c r="AW55" s="1"/>
  <c r="AV54"/>
  <c r="AV55" s="1"/>
  <c r="AU54"/>
  <c r="AU55" s="1"/>
  <c r="AP54"/>
  <c r="AO54"/>
  <c r="AN54"/>
  <c r="AM54"/>
  <c r="AL54"/>
  <c r="AK54"/>
  <c r="AJ54"/>
  <c r="AI54"/>
  <c r="AH54"/>
  <c r="AG54"/>
  <c r="AF54"/>
  <c r="AE54"/>
  <c r="AD54"/>
  <c r="AC54"/>
  <c r="AB54"/>
  <c r="AA54"/>
  <c r="Z54"/>
  <c r="Q54"/>
  <c r="P54"/>
  <c r="AP53"/>
  <c r="AO53"/>
  <c r="AN53"/>
  <c r="AM53"/>
  <c r="AL53"/>
  <c r="AK53"/>
  <c r="AJ53"/>
  <c r="AI53"/>
  <c r="AH53"/>
  <c r="AG53"/>
  <c r="AF53"/>
  <c r="AE53"/>
  <c r="AD53"/>
  <c r="AC53"/>
  <c r="AB53"/>
  <c r="AA53"/>
  <c r="Z53"/>
  <c r="Q53"/>
  <c r="P53"/>
  <c r="BB52"/>
  <c r="BB53" s="1"/>
  <c r="BA52"/>
  <c r="BA53" s="1"/>
  <c r="AZ52"/>
  <c r="AZ53" s="1"/>
  <c r="AY52"/>
  <c r="AY53" s="1"/>
  <c r="AX52"/>
  <c r="AX53" s="1"/>
  <c r="AW52"/>
  <c r="AW53" s="1"/>
  <c r="AV52"/>
  <c r="AV53" s="1"/>
  <c r="AU52"/>
  <c r="AU53" s="1"/>
  <c r="AP52"/>
  <c r="AO52"/>
  <c r="AN52"/>
  <c r="AM52"/>
  <c r="AL52"/>
  <c r="AK52"/>
  <c r="AJ52"/>
  <c r="AI52"/>
  <c r="AH52"/>
  <c r="AG52"/>
  <c r="AF52"/>
  <c r="AE52"/>
  <c r="AD52"/>
  <c r="AC52"/>
  <c r="AB52"/>
  <c r="AA52"/>
  <c r="Z52"/>
  <c r="Q52"/>
  <c r="P52"/>
  <c r="AP51"/>
  <c r="AO51"/>
  <c r="AN51"/>
  <c r="AM51"/>
  <c r="AL51"/>
  <c r="AK51"/>
  <c r="AJ51"/>
  <c r="AI51"/>
  <c r="AH51"/>
  <c r="AG51"/>
  <c r="AF51"/>
  <c r="AE51"/>
  <c r="AD51"/>
  <c r="AC51"/>
  <c r="AB51"/>
  <c r="AA51"/>
  <c r="Z51"/>
  <c r="Q51"/>
  <c r="P51"/>
  <c r="BB50"/>
  <c r="BB51" s="1"/>
  <c r="BA50"/>
  <c r="BA51" s="1"/>
  <c r="AZ50"/>
  <c r="AZ51" s="1"/>
  <c r="AY50"/>
  <c r="AY51" s="1"/>
  <c r="AX50"/>
  <c r="AX51" s="1"/>
  <c r="AW50"/>
  <c r="AW51" s="1"/>
  <c r="AV50"/>
  <c r="AV51" s="1"/>
  <c r="AU50"/>
  <c r="AU51" s="1"/>
  <c r="AP50"/>
  <c r="AO50"/>
  <c r="AN50"/>
  <c r="AM50"/>
  <c r="AL50"/>
  <c r="AK50"/>
  <c r="AJ50"/>
  <c r="AI50"/>
  <c r="AH50"/>
  <c r="AG50"/>
  <c r="AF50"/>
  <c r="AE50"/>
  <c r="AD50"/>
  <c r="AC50"/>
  <c r="AB50"/>
  <c r="AA50"/>
  <c r="Z50"/>
  <c r="Q50"/>
  <c r="P50"/>
  <c r="AP49"/>
  <c r="AO49"/>
  <c r="AN49"/>
  <c r="AM49"/>
  <c r="AL49"/>
  <c r="AK49"/>
  <c r="AJ49"/>
  <c r="AI49"/>
  <c r="AH49"/>
  <c r="AG49"/>
  <c r="AF49"/>
  <c r="AE49"/>
  <c r="AD49"/>
  <c r="AC49"/>
  <c r="AB49"/>
  <c r="AA49"/>
  <c r="Z49"/>
  <c r="Q49"/>
  <c r="P49"/>
  <c r="BB48"/>
  <c r="BB49" s="1"/>
  <c r="BA48"/>
  <c r="BA49" s="1"/>
  <c r="AZ48"/>
  <c r="AZ49" s="1"/>
  <c r="AY48"/>
  <c r="AY49" s="1"/>
  <c r="AX48"/>
  <c r="AX49" s="1"/>
  <c r="AW48"/>
  <c r="AW49" s="1"/>
  <c r="AV48"/>
  <c r="AV49" s="1"/>
  <c r="AU48"/>
  <c r="AU49" s="1"/>
  <c r="AP48"/>
  <c r="AO48"/>
  <c r="AN48"/>
  <c r="AM48"/>
  <c r="AL48"/>
  <c r="AK48"/>
  <c r="AJ48"/>
  <c r="AI48"/>
  <c r="AH48"/>
  <c r="AG48"/>
  <c r="AF48"/>
  <c r="AE48"/>
  <c r="AD48"/>
  <c r="AC48"/>
  <c r="AB48"/>
  <c r="AA48"/>
  <c r="Q48"/>
  <c r="AP47"/>
  <c r="AO47"/>
  <c r="AN47"/>
  <c r="AM47"/>
  <c r="AL47"/>
  <c r="AK47"/>
  <c r="AJ47"/>
  <c r="AI47"/>
  <c r="AH47"/>
  <c r="AG47"/>
  <c r="AF47"/>
  <c r="AE47"/>
  <c r="AD47"/>
  <c r="AC47"/>
  <c r="AB47"/>
  <c r="AA47"/>
  <c r="Z47"/>
  <c r="Q47"/>
  <c r="P47"/>
  <c r="BB46"/>
  <c r="BB47" s="1"/>
  <c r="BA46"/>
  <c r="BA47" s="1"/>
  <c r="AZ46"/>
  <c r="AZ47" s="1"/>
  <c r="AY46"/>
  <c r="AY47" s="1"/>
  <c r="AX46"/>
  <c r="AX47" s="1"/>
  <c r="AW46"/>
  <c r="AW47" s="1"/>
  <c r="AV46"/>
  <c r="AV47" s="1"/>
  <c r="AU46"/>
  <c r="AU47" s="1"/>
  <c r="AP46"/>
  <c r="AO46"/>
  <c r="AN46"/>
  <c r="AM46"/>
  <c r="AL46"/>
  <c r="AK46"/>
  <c r="AJ46"/>
  <c r="AI46"/>
  <c r="AH46"/>
  <c r="AG46"/>
  <c r="AF46"/>
  <c r="AE46"/>
  <c r="AD46"/>
  <c r="AC46"/>
  <c r="AB46"/>
  <c r="AA46"/>
  <c r="Z46"/>
  <c r="Q46"/>
  <c r="P46"/>
  <c r="AP45"/>
  <c r="AO45"/>
  <c r="AN45"/>
  <c r="AM45"/>
  <c r="AL45"/>
  <c r="AK45"/>
  <c r="AJ45"/>
  <c r="AI45"/>
  <c r="AH45"/>
  <c r="AG45"/>
  <c r="AF45"/>
  <c r="AE45"/>
  <c r="AD45"/>
  <c r="AC45"/>
  <c r="AB45"/>
  <c r="AA45"/>
  <c r="Z45"/>
  <c r="Q45"/>
  <c r="P45"/>
  <c r="BB44"/>
  <c r="BB45" s="1"/>
  <c r="BA44"/>
  <c r="BA45" s="1"/>
  <c r="AZ44"/>
  <c r="AZ45" s="1"/>
  <c r="AY44"/>
  <c r="AY45" s="1"/>
  <c r="AX44"/>
  <c r="AX45" s="1"/>
  <c r="AW44"/>
  <c r="AW45" s="1"/>
  <c r="AV44"/>
  <c r="AV45" s="1"/>
  <c r="AU44"/>
  <c r="AU45" s="1"/>
  <c r="AP44"/>
  <c r="AO44"/>
  <c r="AN44"/>
  <c r="AM44"/>
  <c r="AL44"/>
  <c r="AK44"/>
  <c r="AJ44"/>
  <c r="AI44"/>
  <c r="AH44"/>
  <c r="AG44"/>
  <c r="AF44"/>
  <c r="AE44"/>
  <c r="AD44"/>
  <c r="AC44"/>
  <c r="AB44"/>
  <c r="AA44"/>
  <c r="Z44"/>
  <c r="Q44"/>
  <c r="P44"/>
  <c r="AP43"/>
  <c r="AO43"/>
  <c r="AN43"/>
  <c r="AM43"/>
  <c r="AL43"/>
  <c r="AK43"/>
  <c r="AJ43"/>
  <c r="AI43"/>
  <c r="AH43"/>
  <c r="AG43"/>
  <c r="AF43"/>
  <c r="AE43"/>
  <c r="AD43"/>
  <c r="AC43"/>
  <c r="AB43"/>
  <c r="AA43"/>
  <c r="Z43"/>
  <c r="Q43"/>
  <c r="P43"/>
  <c r="BB42"/>
  <c r="BB43" s="1"/>
  <c r="BA42"/>
  <c r="BA43" s="1"/>
  <c r="AZ42"/>
  <c r="AZ43" s="1"/>
  <c r="AY42"/>
  <c r="AY43" s="1"/>
  <c r="AX42"/>
  <c r="AX43" s="1"/>
  <c r="AW42"/>
  <c r="AW43" s="1"/>
  <c r="AV42"/>
  <c r="AV43" s="1"/>
  <c r="AU42"/>
  <c r="AU43" s="1"/>
  <c r="AP42"/>
  <c r="AO42"/>
  <c r="AN42"/>
  <c r="AM42"/>
  <c r="AL42"/>
  <c r="AK42"/>
  <c r="AJ42"/>
  <c r="AI42"/>
  <c r="AH42"/>
  <c r="AG42"/>
  <c r="AF42"/>
  <c r="AE42"/>
  <c r="AD42"/>
  <c r="AC42"/>
  <c r="AB42"/>
  <c r="AA42"/>
  <c r="Z42"/>
  <c r="Q42"/>
  <c r="P42"/>
  <c r="AP41"/>
  <c r="AO41"/>
  <c r="AN41"/>
  <c r="AM41"/>
  <c r="AL41"/>
  <c r="AK41"/>
  <c r="AJ41"/>
  <c r="AI41"/>
  <c r="AH41"/>
  <c r="AG41"/>
  <c r="AF41"/>
  <c r="AE41"/>
  <c r="AD41"/>
  <c r="AC41"/>
  <c r="AB41"/>
  <c r="AA41"/>
  <c r="Z41"/>
  <c r="Q41"/>
  <c r="P41"/>
  <c r="BB40"/>
  <c r="BB41" s="1"/>
  <c r="BA40"/>
  <c r="BA41" s="1"/>
  <c r="AZ40"/>
  <c r="AZ41" s="1"/>
  <c r="AY40"/>
  <c r="AY41" s="1"/>
  <c r="AX40"/>
  <c r="AX41" s="1"/>
  <c r="AW40"/>
  <c r="AW41" s="1"/>
  <c r="AV40"/>
  <c r="AV41" s="1"/>
  <c r="AU40"/>
  <c r="AU41" s="1"/>
  <c r="AP40"/>
  <c r="AO40"/>
  <c r="AN40"/>
  <c r="AM40"/>
  <c r="AL40"/>
  <c r="AK40"/>
  <c r="AJ40"/>
  <c r="AI40"/>
  <c r="AH40"/>
  <c r="AG40"/>
  <c r="AF40"/>
  <c r="AE40"/>
  <c r="AD40"/>
  <c r="AC40"/>
  <c r="AB40"/>
  <c r="AA40"/>
  <c r="Z40"/>
  <c r="Q40"/>
  <c r="P40"/>
  <c r="AP39"/>
  <c r="AO39"/>
  <c r="AN39"/>
  <c r="AM39"/>
  <c r="AL39"/>
  <c r="AK39"/>
  <c r="AJ39"/>
  <c r="AI39"/>
  <c r="AH39"/>
  <c r="AG39"/>
  <c r="AF39"/>
  <c r="AE39"/>
  <c r="AD39"/>
  <c r="AC39"/>
  <c r="AB39"/>
  <c r="AA39"/>
  <c r="Z39"/>
  <c r="Q39"/>
  <c r="P39"/>
  <c r="BB38"/>
  <c r="BB39" s="1"/>
  <c r="BA38"/>
  <c r="BA39" s="1"/>
  <c r="AZ38"/>
  <c r="AZ39" s="1"/>
  <c r="AY38"/>
  <c r="AY39" s="1"/>
  <c r="AX38"/>
  <c r="AX39" s="1"/>
  <c r="AW38"/>
  <c r="AW39" s="1"/>
  <c r="AV38"/>
  <c r="AV39" s="1"/>
  <c r="AU38"/>
  <c r="AU39" s="1"/>
  <c r="AP38"/>
  <c r="AO38"/>
  <c r="AN38"/>
  <c r="AM38"/>
  <c r="AL38"/>
  <c r="AK38"/>
  <c r="AJ38"/>
  <c r="AI38"/>
  <c r="AH38"/>
  <c r="AG38"/>
  <c r="AF38"/>
  <c r="AE38"/>
  <c r="AD38"/>
  <c r="AC38"/>
  <c r="AB38"/>
  <c r="AA38"/>
  <c r="Z38"/>
  <c r="Q38"/>
  <c r="P38"/>
  <c r="AP37"/>
  <c r="AO37"/>
  <c r="AN37"/>
  <c r="AM37"/>
  <c r="AL37"/>
  <c r="AK37"/>
  <c r="AJ37"/>
  <c r="AI37"/>
  <c r="AH37"/>
  <c r="AG37"/>
  <c r="AF37"/>
  <c r="AE37"/>
  <c r="AD37"/>
  <c r="AC37"/>
  <c r="AB37"/>
  <c r="AA37"/>
  <c r="Z37"/>
  <c r="Q37"/>
  <c r="P37"/>
  <c r="BB36"/>
  <c r="BB37" s="1"/>
  <c r="BA36"/>
  <c r="BA37" s="1"/>
  <c r="AZ36"/>
  <c r="AZ37" s="1"/>
  <c r="AY36"/>
  <c r="AY37" s="1"/>
  <c r="AX36"/>
  <c r="AX37" s="1"/>
  <c r="AW36"/>
  <c r="AW37" s="1"/>
  <c r="AV36"/>
  <c r="AV37" s="1"/>
  <c r="AU36"/>
  <c r="AU37" s="1"/>
  <c r="AP36"/>
  <c r="AO36"/>
  <c r="AN36"/>
  <c r="AM36"/>
  <c r="AL36"/>
  <c r="AK36"/>
  <c r="AJ36"/>
  <c r="AI36"/>
  <c r="AH36"/>
  <c r="AG36"/>
  <c r="AF36"/>
  <c r="AE36"/>
  <c r="AD36"/>
  <c r="AC36"/>
  <c r="AB36"/>
  <c r="AA36"/>
  <c r="Z36"/>
  <c r="Q36"/>
  <c r="P36"/>
  <c r="AP35"/>
  <c r="AO35"/>
  <c r="AN35"/>
  <c r="AM35"/>
  <c r="AL35"/>
  <c r="AK35"/>
  <c r="AJ35"/>
  <c r="AI35"/>
  <c r="AH35"/>
  <c r="AG35"/>
  <c r="AF35"/>
  <c r="AE35"/>
  <c r="AD35"/>
  <c r="AC35"/>
  <c r="AB35"/>
  <c r="AA35"/>
  <c r="Z35"/>
  <c r="Q35"/>
  <c r="P35"/>
  <c r="BB34"/>
  <c r="BB35" s="1"/>
  <c r="BA34"/>
  <c r="BA35" s="1"/>
  <c r="AZ34"/>
  <c r="AZ35" s="1"/>
  <c r="AY34"/>
  <c r="AY35" s="1"/>
  <c r="AX34"/>
  <c r="AX35" s="1"/>
  <c r="AW34"/>
  <c r="AW35" s="1"/>
  <c r="AV34"/>
  <c r="AV35" s="1"/>
  <c r="AU34"/>
  <c r="AU35" s="1"/>
  <c r="AP34"/>
  <c r="AO34"/>
  <c r="AN34"/>
  <c r="AM34"/>
  <c r="AL34"/>
  <c r="AK34"/>
  <c r="AJ34"/>
  <c r="AI34"/>
  <c r="AH34"/>
  <c r="AG34"/>
  <c r="AF34"/>
  <c r="AE34"/>
  <c r="AD34"/>
  <c r="AC34"/>
  <c r="AB34"/>
  <c r="AA34"/>
  <c r="Z34"/>
  <c r="Q34"/>
  <c r="P34"/>
  <c r="AP33"/>
  <c r="AO33"/>
  <c r="AN33"/>
  <c r="AM33"/>
  <c r="AL33"/>
  <c r="AK33"/>
  <c r="AJ33"/>
  <c r="AI33"/>
  <c r="AH33"/>
  <c r="AG33"/>
  <c r="AF33"/>
  <c r="AE33"/>
  <c r="AD33"/>
  <c r="AC33"/>
  <c r="AB33"/>
  <c r="AA33"/>
  <c r="Z33"/>
  <c r="Q33"/>
  <c r="P33"/>
  <c r="BB32"/>
  <c r="BB33" s="1"/>
  <c r="BA32"/>
  <c r="BA33" s="1"/>
  <c r="AZ32"/>
  <c r="AZ33" s="1"/>
  <c r="AY32"/>
  <c r="AY33" s="1"/>
  <c r="AX32"/>
  <c r="AX33" s="1"/>
  <c r="AW32"/>
  <c r="AW33" s="1"/>
  <c r="AV32"/>
  <c r="AV33" s="1"/>
  <c r="AU32"/>
  <c r="AU33" s="1"/>
  <c r="AP32"/>
  <c r="AO32"/>
  <c r="AN32"/>
  <c r="AM32"/>
  <c r="AL32"/>
  <c r="AK32"/>
  <c r="AJ32"/>
  <c r="AI32"/>
  <c r="AH32"/>
  <c r="AG32"/>
  <c r="AF32"/>
  <c r="AE32"/>
  <c r="AD32"/>
  <c r="AC32"/>
  <c r="AB32"/>
  <c r="AA32"/>
  <c r="Z32"/>
  <c r="Q32"/>
  <c r="P32"/>
  <c r="AP31"/>
  <c r="AO31"/>
  <c r="AN31"/>
  <c r="AM31"/>
  <c r="AL31"/>
  <c r="AK31"/>
  <c r="AJ31"/>
  <c r="AI31"/>
  <c r="AH31"/>
  <c r="AG31"/>
  <c r="AF31"/>
  <c r="AE31"/>
  <c r="AD31"/>
  <c r="AC31"/>
  <c r="AB31"/>
  <c r="AA31"/>
  <c r="Z31"/>
  <c r="Q31"/>
  <c r="P31"/>
  <c r="BB30"/>
  <c r="BB31" s="1"/>
  <c r="BA30"/>
  <c r="BA31" s="1"/>
  <c r="AZ30"/>
  <c r="AZ31" s="1"/>
  <c r="AY30"/>
  <c r="AY31" s="1"/>
  <c r="AX30"/>
  <c r="AX31" s="1"/>
  <c r="AW30"/>
  <c r="AW31" s="1"/>
  <c r="AV30"/>
  <c r="AV31" s="1"/>
  <c r="AU30"/>
  <c r="AU31" s="1"/>
  <c r="AP30"/>
  <c r="AO30"/>
  <c r="AN30"/>
  <c r="AM30"/>
  <c r="AL30"/>
  <c r="AK30"/>
  <c r="AJ30"/>
  <c r="AI30"/>
  <c r="AH30"/>
  <c r="AG30"/>
  <c r="AF30"/>
  <c r="AE30"/>
  <c r="AD30"/>
  <c r="AC30"/>
  <c r="AB30"/>
  <c r="AA30"/>
  <c r="Z30"/>
  <c r="Q30"/>
  <c r="P30"/>
  <c r="AP29"/>
  <c r="AO29"/>
  <c r="AN29"/>
  <c r="AM29"/>
  <c r="AL29"/>
  <c r="AK29"/>
  <c r="AJ29"/>
  <c r="AI29"/>
  <c r="AH29"/>
  <c r="AG29"/>
  <c r="AF29"/>
  <c r="AE29"/>
  <c r="AD29"/>
  <c r="AC29"/>
  <c r="AB29"/>
  <c r="AA29"/>
  <c r="Z29"/>
  <c r="Q29"/>
  <c r="P29"/>
  <c r="BB28"/>
  <c r="BB29" s="1"/>
  <c r="BA28"/>
  <c r="BA29" s="1"/>
  <c r="AZ28"/>
  <c r="AZ29" s="1"/>
  <c r="AY28"/>
  <c r="AY29" s="1"/>
  <c r="AX28"/>
  <c r="AX29" s="1"/>
  <c r="AW28"/>
  <c r="AW29" s="1"/>
  <c r="AV28"/>
  <c r="AV29" s="1"/>
  <c r="AU28"/>
  <c r="AU29" s="1"/>
  <c r="AP28"/>
  <c r="AO28"/>
  <c r="AN28"/>
  <c r="AM28"/>
  <c r="AL28"/>
  <c r="AK28"/>
  <c r="AJ28"/>
  <c r="AI28"/>
  <c r="AH28"/>
  <c r="AG28"/>
  <c r="AF28"/>
  <c r="AE28"/>
  <c r="AD28"/>
  <c r="AC28"/>
  <c r="AB28"/>
  <c r="AA28"/>
  <c r="Z28"/>
  <c r="Q28"/>
  <c r="P28"/>
  <c r="AP27"/>
  <c r="AO27"/>
  <c r="AN27"/>
  <c r="AM27"/>
  <c r="AL27"/>
  <c r="AK27"/>
  <c r="AJ27"/>
  <c r="AI27"/>
  <c r="AH27"/>
  <c r="AG27"/>
  <c r="AF27"/>
  <c r="AE27"/>
  <c r="AD27"/>
  <c r="AC27"/>
  <c r="AB27"/>
  <c r="AA27"/>
  <c r="Z27"/>
  <c r="Q27"/>
  <c r="P27"/>
  <c r="BB26"/>
  <c r="BB27" s="1"/>
  <c r="BA26"/>
  <c r="BA27" s="1"/>
  <c r="AZ26"/>
  <c r="AZ27" s="1"/>
  <c r="AY26"/>
  <c r="AY27" s="1"/>
  <c r="AX26"/>
  <c r="AX27" s="1"/>
  <c r="AW26"/>
  <c r="AW27" s="1"/>
  <c r="AV26"/>
  <c r="AV27" s="1"/>
  <c r="AU26"/>
  <c r="AU27" s="1"/>
  <c r="AP26"/>
  <c r="AO26"/>
  <c r="AN26"/>
  <c r="AM26"/>
  <c r="AL26"/>
  <c r="AK26"/>
  <c r="AJ26"/>
  <c r="AI26"/>
  <c r="AH26"/>
  <c r="AG26"/>
  <c r="AF26"/>
  <c r="AE26"/>
  <c r="AD26"/>
  <c r="AC26"/>
  <c r="AB26"/>
  <c r="AA26"/>
  <c r="Z26"/>
  <c r="Q26"/>
  <c r="P26"/>
  <c r="AP25"/>
  <c r="AO25"/>
  <c r="AN25"/>
  <c r="AM25"/>
  <c r="AL25"/>
  <c r="AK25"/>
  <c r="AJ25"/>
  <c r="AI25"/>
  <c r="AH25"/>
  <c r="AG25"/>
  <c r="AF25"/>
  <c r="AE25"/>
  <c r="AD25"/>
  <c r="AC25"/>
  <c r="AB25"/>
  <c r="AA25"/>
  <c r="Z25"/>
  <c r="Q25"/>
  <c r="P25"/>
  <c r="BB24"/>
  <c r="BB25" s="1"/>
  <c r="BA24"/>
  <c r="BA25" s="1"/>
  <c r="AZ24"/>
  <c r="AZ25" s="1"/>
  <c r="AY24"/>
  <c r="AY25" s="1"/>
  <c r="AX24"/>
  <c r="AX25" s="1"/>
  <c r="AW24"/>
  <c r="AW25" s="1"/>
  <c r="AV24"/>
  <c r="AV25" s="1"/>
  <c r="AU24"/>
  <c r="AU25" s="1"/>
  <c r="AP24"/>
  <c r="AO24"/>
  <c r="AN24"/>
  <c r="AM24"/>
  <c r="AL24"/>
  <c r="AK24"/>
  <c r="AJ24"/>
  <c r="AI24"/>
  <c r="AH24"/>
  <c r="AG24"/>
  <c r="AF24"/>
  <c r="AE24"/>
  <c r="AD24"/>
  <c r="AC24"/>
  <c r="AB24"/>
  <c r="AA24"/>
  <c r="Z24"/>
  <c r="Q24"/>
  <c r="P24"/>
  <c r="AP23"/>
  <c r="AO23"/>
  <c r="AN23"/>
  <c r="AM23"/>
  <c r="AL23"/>
  <c r="AK23"/>
  <c r="AJ23"/>
  <c r="AI23"/>
  <c r="AH23"/>
  <c r="AG23"/>
  <c r="AF23"/>
  <c r="AE23"/>
  <c r="AD23"/>
  <c r="AC23"/>
  <c r="AB23"/>
  <c r="AA23"/>
  <c r="Z23"/>
  <c r="Q23"/>
  <c r="P23"/>
  <c r="BB22"/>
  <c r="BB23" s="1"/>
  <c r="BA22"/>
  <c r="BA23" s="1"/>
  <c r="AZ22"/>
  <c r="AZ23" s="1"/>
  <c r="AY22"/>
  <c r="AY23" s="1"/>
  <c r="AX22"/>
  <c r="AX23" s="1"/>
  <c r="AW22"/>
  <c r="AW23" s="1"/>
  <c r="AV22"/>
  <c r="AV23" s="1"/>
  <c r="AU22"/>
  <c r="AU23" s="1"/>
  <c r="AP22"/>
  <c r="AO22"/>
  <c r="AN22"/>
  <c r="AM22"/>
  <c r="AL22"/>
  <c r="AK22"/>
  <c r="AJ22"/>
  <c r="AI22"/>
  <c r="AH22"/>
  <c r="AG22"/>
  <c r="AF22"/>
  <c r="AE22"/>
  <c r="AD22"/>
  <c r="AC22"/>
  <c r="AB22"/>
  <c r="AA22"/>
  <c r="Z22"/>
  <c r="Q22"/>
  <c r="P22"/>
  <c r="AP21"/>
  <c r="AO21"/>
  <c r="AN21"/>
  <c r="AM21"/>
  <c r="AL21"/>
  <c r="AK21"/>
  <c r="AJ21"/>
  <c r="AI21"/>
  <c r="AH21"/>
  <c r="AG21"/>
  <c r="AF21"/>
  <c r="AE21"/>
  <c r="AD21"/>
  <c r="AC21"/>
  <c r="AB21"/>
  <c r="AA21"/>
  <c r="Z21"/>
  <c r="Q21"/>
  <c r="P21"/>
  <c r="BB20"/>
  <c r="BB21" s="1"/>
  <c r="BA20"/>
  <c r="BA21" s="1"/>
  <c r="AZ20"/>
  <c r="AZ21" s="1"/>
  <c r="AY20"/>
  <c r="AY21" s="1"/>
  <c r="AX20"/>
  <c r="AX21" s="1"/>
  <c r="AW20"/>
  <c r="AW21" s="1"/>
  <c r="AV20"/>
  <c r="AV21" s="1"/>
  <c r="AU20"/>
  <c r="AU21" s="1"/>
  <c r="AP20"/>
  <c r="AO20"/>
  <c r="AN20"/>
  <c r="AM20"/>
  <c r="AL20"/>
  <c r="AK20"/>
  <c r="AJ20"/>
  <c r="AI20"/>
  <c r="AH20"/>
  <c r="AG20"/>
  <c r="AF20"/>
  <c r="AE20"/>
  <c r="AD20"/>
  <c r="AC20"/>
  <c r="AB20"/>
  <c r="AA20"/>
  <c r="Z20"/>
  <c r="Q20"/>
  <c r="P20"/>
  <c r="AP19"/>
  <c r="AO19"/>
  <c r="AN19"/>
  <c r="AM19"/>
  <c r="AL19"/>
  <c r="AK19"/>
  <c r="AJ19"/>
  <c r="AI19"/>
  <c r="AH19"/>
  <c r="AG19"/>
  <c r="AF19"/>
  <c r="AE19"/>
  <c r="AD19"/>
  <c r="AC19"/>
  <c r="AB19"/>
  <c r="AA19"/>
  <c r="Z19"/>
  <c r="Q19"/>
  <c r="P19"/>
  <c r="BB18"/>
  <c r="BB19" s="1"/>
  <c r="BA18"/>
  <c r="BA19" s="1"/>
  <c r="AZ18"/>
  <c r="AZ19" s="1"/>
  <c r="AY18"/>
  <c r="AY19" s="1"/>
  <c r="AX18"/>
  <c r="AX19" s="1"/>
  <c r="AW18"/>
  <c r="AW19" s="1"/>
  <c r="AV18"/>
  <c r="AV19" s="1"/>
  <c r="AU18"/>
  <c r="AU19" s="1"/>
  <c r="AP18"/>
  <c r="AO18"/>
  <c r="AN18"/>
  <c r="AM18"/>
  <c r="AL18"/>
  <c r="AK18"/>
  <c r="AJ18"/>
  <c r="AI18"/>
  <c r="AH18"/>
  <c r="AG18"/>
  <c r="AF18"/>
  <c r="AE18"/>
  <c r="AD18"/>
  <c r="AC18"/>
  <c r="AB18"/>
  <c r="AA18"/>
  <c r="Z18"/>
  <c r="Q18"/>
  <c r="P18"/>
  <c r="AP17"/>
  <c r="AO17"/>
  <c r="AN17"/>
  <c r="AM17"/>
  <c r="AL17"/>
  <c r="AK17"/>
  <c r="AJ17"/>
  <c r="AI17"/>
  <c r="AH17"/>
  <c r="AG17"/>
  <c r="AF17"/>
  <c r="AE17"/>
  <c r="AD17"/>
  <c r="AC17"/>
  <c r="AB17"/>
  <c r="AA17"/>
  <c r="Z17"/>
  <c r="Q17"/>
  <c r="P17"/>
  <c r="BB16"/>
  <c r="BB17" s="1"/>
  <c r="BA16"/>
  <c r="BA17" s="1"/>
  <c r="AZ16"/>
  <c r="AZ17" s="1"/>
  <c r="AY16"/>
  <c r="AY17" s="1"/>
  <c r="AX16"/>
  <c r="AX17" s="1"/>
  <c r="AW16"/>
  <c r="AW17" s="1"/>
  <c r="AV16"/>
  <c r="AV17" s="1"/>
  <c r="AU16"/>
  <c r="AU17" s="1"/>
  <c r="AP16"/>
  <c r="AO16"/>
  <c r="AN16"/>
  <c r="AM16"/>
  <c r="AL16"/>
  <c r="AK16"/>
  <c r="AJ16"/>
  <c r="AI16"/>
  <c r="AH16"/>
  <c r="AG16"/>
  <c r="AF16"/>
  <c r="AE16"/>
  <c r="AD16"/>
  <c r="AC16"/>
  <c r="AB16"/>
  <c r="AA16"/>
  <c r="Z16"/>
  <c r="Q16"/>
  <c r="P16"/>
  <c r="AP15"/>
  <c r="AO15"/>
  <c r="AN15"/>
  <c r="AM15"/>
  <c r="AL15"/>
  <c r="AK15"/>
  <c r="AJ15"/>
  <c r="AI15"/>
  <c r="AH15"/>
  <c r="AG15"/>
  <c r="AF15"/>
  <c r="AE15"/>
  <c r="AD15"/>
  <c r="AC15"/>
  <c r="AB15"/>
  <c r="AA15"/>
  <c r="Z15"/>
  <c r="Q15"/>
  <c r="P15"/>
  <c r="BB14"/>
  <c r="BB15" s="1"/>
  <c r="BA14"/>
  <c r="BA15" s="1"/>
  <c r="AZ14"/>
  <c r="AZ15" s="1"/>
  <c r="AY14"/>
  <c r="AY15" s="1"/>
  <c r="AX14"/>
  <c r="AX15" s="1"/>
  <c r="AW14"/>
  <c r="AW15" s="1"/>
  <c r="AV14"/>
  <c r="AV15" s="1"/>
  <c r="AU14"/>
  <c r="AU15" s="1"/>
  <c r="AP14"/>
  <c r="AO14"/>
  <c r="AN14"/>
  <c r="AM14"/>
  <c r="AL14"/>
  <c r="AK14"/>
  <c r="AJ14"/>
  <c r="AI14"/>
  <c r="AH14"/>
  <c r="AG14"/>
  <c r="AF14"/>
  <c r="AE14"/>
  <c r="AD14"/>
  <c r="AC14"/>
  <c r="AB14"/>
  <c r="AA14"/>
  <c r="Z14"/>
  <c r="Q14"/>
  <c r="P14"/>
  <c r="AP13"/>
  <c r="AO13"/>
  <c r="AN13"/>
  <c r="AM13"/>
  <c r="AL13"/>
  <c r="AK13"/>
  <c r="AJ13"/>
  <c r="AI13"/>
  <c r="AH13"/>
  <c r="AG13"/>
  <c r="AF13"/>
  <c r="AE13"/>
  <c r="AD13"/>
  <c r="AC13"/>
  <c r="AB13"/>
  <c r="AA13"/>
  <c r="Z13"/>
  <c r="Q13"/>
  <c r="P13"/>
  <c r="BB12"/>
  <c r="BA12"/>
  <c r="AZ12"/>
  <c r="AY12"/>
  <c r="AX12"/>
  <c r="AW12"/>
  <c r="AV12"/>
  <c r="AU12"/>
  <c r="AP12"/>
  <c r="AO12"/>
  <c r="AO97" s="1"/>
  <c r="AN12"/>
  <c r="AM12"/>
  <c r="AL12"/>
  <c r="AK12"/>
  <c r="AJ12"/>
  <c r="AI12"/>
  <c r="AH12"/>
  <c r="AG12"/>
  <c r="AF12"/>
  <c r="AE12"/>
  <c r="AD12"/>
  <c r="AC12"/>
  <c r="AB12"/>
  <c r="AA12"/>
  <c r="Z12"/>
  <c r="Q12"/>
  <c r="P12"/>
  <c r="B12"/>
  <c r="B14" s="1"/>
  <c r="T9"/>
  <c r="O9"/>
  <c r="T8"/>
  <c r="O8"/>
  <c r="M8"/>
  <c r="B105" s="1"/>
  <c r="R7"/>
  <c r="M7"/>
  <c r="B127" s="1"/>
  <c r="R6"/>
  <c r="R5"/>
  <c r="R4"/>
  <c r="J100" s="1"/>
  <c r="R3"/>
  <c r="O3"/>
  <c r="M3"/>
  <c r="T2"/>
  <c r="R2"/>
  <c r="O2"/>
  <c r="M2"/>
  <c r="K2"/>
  <c r="T1"/>
  <c r="S1"/>
  <c r="R1"/>
  <c r="AB97" i="91" l="1"/>
  <c r="AD97"/>
  <c r="AF97"/>
  <c r="P122" s="1"/>
  <c r="AH97"/>
  <c r="L123" s="1"/>
  <c r="AJ97"/>
  <c r="P123" s="1"/>
  <c r="AL97"/>
  <c r="L124" s="1"/>
  <c r="AN97"/>
  <c r="P124" s="1"/>
  <c r="AP97"/>
  <c r="G130" s="1"/>
  <c r="AB97" i="90"/>
  <c r="G128" s="1"/>
  <c r="AD97"/>
  <c r="AF97"/>
  <c r="P122" s="1"/>
  <c r="AH97"/>
  <c r="L123" s="1"/>
  <c r="AJ97"/>
  <c r="P123" s="1"/>
  <c r="AL97"/>
  <c r="L124" s="1"/>
  <c r="AN97"/>
  <c r="P124" s="1"/>
  <c r="AP97"/>
  <c r="G130" s="1"/>
  <c r="Q97"/>
  <c r="AA97"/>
  <c r="G127" s="1"/>
  <c r="AC97"/>
  <c r="J122" s="1"/>
  <c r="AE97"/>
  <c r="AG97"/>
  <c r="J123" s="1"/>
  <c r="G123" s="1"/>
  <c r="AI97"/>
  <c r="N123" s="1"/>
  <c r="AK97"/>
  <c r="AM97"/>
  <c r="N124" s="1"/>
  <c r="N6" i="92"/>
  <c r="N5"/>
  <c r="N6" i="95"/>
  <c r="N5"/>
  <c r="N6" i="97"/>
  <c r="N5"/>
  <c r="N6" i="90"/>
  <c r="N5"/>
  <c r="N6" i="91"/>
  <c r="N5"/>
  <c r="N6" i="93"/>
  <c r="N5"/>
  <c r="N6" i="94"/>
  <c r="N5"/>
  <c r="N6" i="96"/>
  <c r="N5"/>
  <c r="N6" i="98"/>
  <c r="N5"/>
  <c r="A12"/>
  <c r="C12"/>
  <c r="B13" s="1"/>
  <c r="C13" s="1"/>
  <c r="J13" s="1"/>
  <c r="AS13" s="1"/>
  <c r="AB97" i="93"/>
  <c r="AP97"/>
  <c r="G130" s="1"/>
  <c r="P97" i="95"/>
  <c r="Z97"/>
  <c r="B102" s="1"/>
  <c r="AD97"/>
  <c r="AF97"/>
  <c r="P122" s="1"/>
  <c r="AH97"/>
  <c r="L123" s="1"/>
  <c r="AJ97"/>
  <c r="P123" s="1"/>
  <c r="AL97"/>
  <c r="L124" s="1"/>
  <c r="AN97"/>
  <c r="P124" s="1"/>
  <c r="N7" i="93"/>
  <c r="A12"/>
  <c r="C12"/>
  <c r="B13" s="1"/>
  <c r="C13" s="1"/>
  <c r="J13" s="1"/>
  <c r="Z97"/>
  <c r="B102" s="1"/>
  <c r="AD97"/>
  <c r="AF97"/>
  <c r="P122" s="1"/>
  <c r="AH97"/>
  <c r="L123" s="1"/>
  <c r="AJ97"/>
  <c r="P123" s="1"/>
  <c r="AL97"/>
  <c r="L124" s="1"/>
  <c r="AN97"/>
  <c r="P124" s="1"/>
  <c r="A12" i="90"/>
  <c r="C12"/>
  <c r="B13" s="1"/>
  <c r="C13" s="1"/>
  <c r="J13" s="1"/>
  <c r="AS13" s="1"/>
  <c r="N7" i="92"/>
  <c r="A12"/>
  <c r="C12"/>
  <c r="B13" s="1"/>
  <c r="C13" s="1"/>
  <c r="J13" s="1"/>
  <c r="Z97"/>
  <c r="B102" s="1"/>
  <c r="E102" s="1"/>
  <c r="AD97"/>
  <c r="AF97"/>
  <c r="P122" s="1"/>
  <c r="AH97"/>
  <c r="L123" s="1"/>
  <c r="AJ97"/>
  <c r="P123" s="1"/>
  <c r="AL97"/>
  <c r="L124" s="1"/>
  <c r="AN97"/>
  <c r="P124" s="1"/>
  <c r="N7" i="91"/>
  <c r="A12"/>
  <c r="C12"/>
  <c r="B13" s="1"/>
  <c r="C13" s="1"/>
  <c r="J13" s="1"/>
  <c r="B14" i="92"/>
  <c r="A15" s="1"/>
  <c r="B14" i="93"/>
  <c r="A12" i="94"/>
  <c r="C12"/>
  <c r="B13" s="1"/>
  <c r="C13" s="1"/>
  <c r="J13" s="1"/>
  <c r="P97"/>
  <c r="Z97"/>
  <c r="N7" i="95"/>
  <c r="A12"/>
  <c r="C12"/>
  <c r="B13" s="1"/>
  <c r="C13" s="1"/>
  <c r="J13" s="1"/>
  <c r="AS13" s="1"/>
  <c r="N7" i="96"/>
  <c r="A12"/>
  <c r="C12"/>
  <c r="B13" s="1"/>
  <c r="C13" s="1"/>
  <c r="J13" s="1"/>
  <c r="P97"/>
  <c r="Z97"/>
  <c r="AD97"/>
  <c r="L122" s="1"/>
  <c r="AF97"/>
  <c r="AH97"/>
  <c r="L123" s="1"/>
  <c r="AJ97"/>
  <c r="P123" s="1"/>
  <c r="AL97"/>
  <c r="L124" s="1"/>
  <c r="AN97"/>
  <c r="P124" s="1"/>
  <c r="N7" i="97"/>
  <c r="B14" i="94"/>
  <c r="B16" s="1"/>
  <c r="B14" i="96"/>
  <c r="B16" s="1"/>
  <c r="B18" s="1"/>
  <c r="AD97" i="94"/>
  <c r="AF97"/>
  <c r="P122" s="1"/>
  <c r="AH97"/>
  <c r="L123" s="1"/>
  <c r="AJ97"/>
  <c r="P123" s="1"/>
  <c r="AL97"/>
  <c r="L124" s="1"/>
  <c r="AN97"/>
  <c r="P124" s="1"/>
  <c r="N7"/>
  <c r="N7" i="98"/>
  <c r="C105"/>
  <c r="B102"/>
  <c r="E102" s="1"/>
  <c r="G128"/>
  <c r="B104"/>
  <c r="L122"/>
  <c r="C99"/>
  <c r="P122"/>
  <c r="C101"/>
  <c r="AV13"/>
  <c r="AV97" s="1"/>
  <c r="R127" s="1"/>
  <c r="AX13"/>
  <c r="AX97" s="1"/>
  <c r="R122" s="1"/>
  <c r="AZ13"/>
  <c r="AZ97" s="1"/>
  <c r="R124" s="1"/>
  <c r="BB13"/>
  <c r="BB97" s="1"/>
  <c r="B14"/>
  <c r="N2"/>
  <c r="N3"/>
  <c r="B103"/>
  <c r="E103" s="1"/>
  <c r="J122"/>
  <c r="N122"/>
  <c r="C100"/>
  <c r="J123"/>
  <c r="G123" s="1"/>
  <c r="J124"/>
  <c r="G124" s="1"/>
  <c r="G129"/>
  <c r="D104"/>
  <c r="O105"/>
  <c r="AU13"/>
  <c r="AU97" s="1"/>
  <c r="R126" s="1"/>
  <c r="AW13"/>
  <c r="AW97" s="1"/>
  <c r="R128" s="1"/>
  <c r="AY13"/>
  <c r="AY97" s="1"/>
  <c r="R123" s="1"/>
  <c r="BA13"/>
  <c r="BA97" s="1"/>
  <c r="R129" s="1"/>
  <c r="C105" i="97"/>
  <c r="A12"/>
  <c r="C12"/>
  <c r="B102"/>
  <c r="G128"/>
  <c r="B104"/>
  <c r="L122"/>
  <c r="C99"/>
  <c r="P122"/>
  <c r="AN97"/>
  <c r="P124" s="1"/>
  <c r="AP97"/>
  <c r="G130" s="1"/>
  <c r="AV13"/>
  <c r="AV97" s="1"/>
  <c r="R127" s="1"/>
  <c r="AX13"/>
  <c r="AX97" s="1"/>
  <c r="R122" s="1"/>
  <c r="AZ13"/>
  <c r="AZ97" s="1"/>
  <c r="R124" s="1"/>
  <c r="BB13"/>
  <c r="BB97" s="1"/>
  <c r="B14"/>
  <c r="N2"/>
  <c r="N3"/>
  <c r="B103"/>
  <c r="J122"/>
  <c r="G122" s="1"/>
  <c r="N122"/>
  <c r="C100"/>
  <c r="J123"/>
  <c r="G123" s="1"/>
  <c r="J124"/>
  <c r="G124" s="1"/>
  <c r="G129"/>
  <c r="D104"/>
  <c r="O105"/>
  <c r="AU13"/>
  <c r="AU97" s="1"/>
  <c r="R126" s="1"/>
  <c r="AW13"/>
  <c r="AW97" s="1"/>
  <c r="R128" s="1"/>
  <c r="AY13"/>
  <c r="AY97" s="1"/>
  <c r="R123" s="1"/>
  <c r="BA13"/>
  <c r="BA97" s="1"/>
  <c r="R129" s="1"/>
  <c r="AS13" i="96"/>
  <c r="N2"/>
  <c r="N3"/>
  <c r="Q97"/>
  <c r="AA97"/>
  <c r="G127" s="1"/>
  <c r="AC97"/>
  <c r="AE97"/>
  <c r="AG97"/>
  <c r="AI97"/>
  <c r="N123" s="1"/>
  <c r="AK97"/>
  <c r="AM97"/>
  <c r="N124" s="1"/>
  <c r="AO97"/>
  <c r="AU13"/>
  <c r="AU97" s="1"/>
  <c r="R126" s="1"/>
  <c r="AW13"/>
  <c r="AW97" s="1"/>
  <c r="R128" s="1"/>
  <c r="AY13"/>
  <c r="AY97" s="1"/>
  <c r="R123" s="1"/>
  <c r="BA13"/>
  <c r="BA97" s="1"/>
  <c r="R129" s="1"/>
  <c r="C105"/>
  <c r="J12"/>
  <c r="AQ13" s="1"/>
  <c r="B102"/>
  <c r="G128"/>
  <c r="B104"/>
  <c r="P122"/>
  <c r="C101"/>
  <c r="AV13"/>
  <c r="AV97" s="1"/>
  <c r="R127" s="1"/>
  <c r="AX13"/>
  <c r="AX97" s="1"/>
  <c r="R122" s="1"/>
  <c r="AZ13"/>
  <c r="AZ97" s="1"/>
  <c r="R124" s="1"/>
  <c r="BB13"/>
  <c r="BB97" s="1"/>
  <c r="B16" i="95"/>
  <c r="A15"/>
  <c r="C14"/>
  <c r="A14"/>
  <c r="N2"/>
  <c r="N3"/>
  <c r="Q97"/>
  <c r="AA97"/>
  <c r="G127" s="1"/>
  <c r="AC97"/>
  <c r="AE97"/>
  <c r="AG97"/>
  <c r="AI97"/>
  <c r="N123" s="1"/>
  <c r="AK97"/>
  <c r="AM97"/>
  <c r="N124" s="1"/>
  <c r="AO97"/>
  <c r="A13"/>
  <c r="AU13"/>
  <c r="AU97" s="1"/>
  <c r="R126" s="1"/>
  <c r="AW13"/>
  <c r="AW97" s="1"/>
  <c r="R128" s="1"/>
  <c r="AY13"/>
  <c r="AY97" s="1"/>
  <c r="R123" s="1"/>
  <c r="BA13"/>
  <c r="BA97" s="1"/>
  <c r="R129" s="1"/>
  <c r="C105"/>
  <c r="G128"/>
  <c r="B104"/>
  <c r="L122"/>
  <c r="C99"/>
  <c r="AV13"/>
  <c r="AV97" s="1"/>
  <c r="R127" s="1"/>
  <c r="AX13"/>
  <c r="AX97" s="1"/>
  <c r="R122" s="1"/>
  <c r="AZ13"/>
  <c r="AZ97" s="1"/>
  <c r="R124" s="1"/>
  <c r="BB13"/>
  <c r="BB97" s="1"/>
  <c r="AS13" i="94"/>
  <c r="B18"/>
  <c r="A17"/>
  <c r="C16"/>
  <c r="A16"/>
  <c r="N2"/>
  <c r="N3"/>
  <c r="Q97"/>
  <c r="AA97"/>
  <c r="G127" s="1"/>
  <c r="AC97"/>
  <c r="AE97"/>
  <c r="AG97"/>
  <c r="AI97"/>
  <c r="N123" s="1"/>
  <c r="AK97"/>
  <c r="AM97"/>
  <c r="N124" s="1"/>
  <c r="AO97"/>
  <c r="AU13"/>
  <c r="AU97" s="1"/>
  <c r="R126" s="1"/>
  <c r="AW13"/>
  <c r="AW97" s="1"/>
  <c r="R128" s="1"/>
  <c r="AY13"/>
  <c r="AY97" s="1"/>
  <c r="R123" s="1"/>
  <c r="BA13"/>
  <c r="BA97" s="1"/>
  <c r="R129" s="1"/>
  <c r="A14"/>
  <c r="C14"/>
  <c r="A15"/>
  <c r="C105"/>
  <c r="J12"/>
  <c r="AQ13" s="1"/>
  <c r="B102"/>
  <c r="G128"/>
  <c r="B104"/>
  <c r="L122"/>
  <c r="C99"/>
  <c r="AV13"/>
  <c r="AV97" s="1"/>
  <c r="R127" s="1"/>
  <c r="AX13"/>
  <c r="AX97" s="1"/>
  <c r="R122" s="1"/>
  <c r="AZ13"/>
  <c r="AZ97" s="1"/>
  <c r="R124" s="1"/>
  <c r="BB13"/>
  <c r="BB97" s="1"/>
  <c r="AS13" i="93"/>
  <c r="C105"/>
  <c r="J12"/>
  <c r="AQ13" s="1"/>
  <c r="AX13"/>
  <c r="AX97" s="1"/>
  <c r="R122" s="1"/>
  <c r="BB13"/>
  <c r="BB97" s="1"/>
  <c r="A15"/>
  <c r="C14"/>
  <c r="A14"/>
  <c r="P97"/>
  <c r="G128"/>
  <c r="B104"/>
  <c r="L122"/>
  <c r="C99"/>
  <c r="AV13"/>
  <c r="AV97" s="1"/>
  <c r="R127" s="1"/>
  <c r="AZ13"/>
  <c r="AZ97" s="1"/>
  <c r="R124" s="1"/>
  <c r="B16"/>
  <c r="N2"/>
  <c r="N3"/>
  <c r="Q97"/>
  <c r="AA97"/>
  <c r="G127" s="1"/>
  <c r="AC97"/>
  <c r="AE97"/>
  <c r="AG97"/>
  <c r="AI97"/>
  <c r="N123" s="1"/>
  <c r="AK97"/>
  <c r="AM97"/>
  <c r="N124" s="1"/>
  <c r="AO97"/>
  <c r="AU13"/>
  <c r="AU97" s="1"/>
  <c r="R126" s="1"/>
  <c r="AW13"/>
  <c r="AW97" s="1"/>
  <c r="R128" s="1"/>
  <c r="AY13"/>
  <c r="AY97" s="1"/>
  <c r="R123" s="1"/>
  <c r="BA13"/>
  <c r="BA97" s="1"/>
  <c r="R129" s="1"/>
  <c r="AS13" i="92"/>
  <c r="C105"/>
  <c r="J12"/>
  <c r="AQ13" s="1"/>
  <c r="AX13"/>
  <c r="AX97" s="1"/>
  <c r="R122" s="1"/>
  <c r="BB13"/>
  <c r="BB97" s="1"/>
  <c r="P97"/>
  <c r="G128"/>
  <c r="B104"/>
  <c r="L122"/>
  <c r="C99"/>
  <c r="AY97"/>
  <c r="R123" s="1"/>
  <c r="AV13"/>
  <c r="AV97" s="1"/>
  <c r="R127" s="1"/>
  <c r="AZ13"/>
  <c r="AZ97" s="1"/>
  <c r="R124" s="1"/>
  <c r="N2"/>
  <c r="N3"/>
  <c r="Q97"/>
  <c r="AA97"/>
  <c r="G127" s="1"/>
  <c r="AC97"/>
  <c r="AE97"/>
  <c r="AG97"/>
  <c r="AI97"/>
  <c r="N123" s="1"/>
  <c r="AK97"/>
  <c r="AM97"/>
  <c r="N124" s="1"/>
  <c r="AO97"/>
  <c r="AU13"/>
  <c r="AU97" s="1"/>
  <c r="R126" s="1"/>
  <c r="AW13"/>
  <c r="AW97" s="1"/>
  <c r="R128" s="1"/>
  <c r="BA13"/>
  <c r="BA97" s="1"/>
  <c r="R129" s="1"/>
  <c r="B16" i="91"/>
  <c r="A15"/>
  <c r="C14"/>
  <c r="A14"/>
  <c r="AS13"/>
  <c r="N2"/>
  <c r="N3"/>
  <c r="Q97"/>
  <c r="AA97"/>
  <c r="G127" s="1"/>
  <c r="AC97"/>
  <c r="AE97"/>
  <c r="AG97"/>
  <c r="AI97"/>
  <c r="N123" s="1"/>
  <c r="AK97"/>
  <c r="AM97"/>
  <c r="N124" s="1"/>
  <c r="AO97"/>
  <c r="A13"/>
  <c r="AU13"/>
  <c r="AU97" s="1"/>
  <c r="R126" s="1"/>
  <c r="AW13"/>
  <c r="AW97" s="1"/>
  <c r="R128" s="1"/>
  <c r="AY13"/>
  <c r="AY97" s="1"/>
  <c r="R123" s="1"/>
  <c r="BA13"/>
  <c r="BA97" s="1"/>
  <c r="R129" s="1"/>
  <c r="C105"/>
  <c r="J12"/>
  <c r="AQ13" s="1"/>
  <c r="G128"/>
  <c r="B104"/>
  <c r="L122"/>
  <c r="AV13"/>
  <c r="AV97" s="1"/>
  <c r="R127" s="1"/>
  <c r="AX13"/>
  <c r="AX97" s="1"/>
  <c r="R122" s="1"/>
  <c r="AZ13"/>
  <c r="AZ97" s="1"/>
  <c r="R124" s="1"/>
  <c r="BB13"/>
  <c r="BB97" s="1"/>
  <c r="B16" i="90"/>
  <c r="A15"/>
  <c r="C14"/>
  <c r="A14"/>
  <c r="N2"/>
  <c r="N3"/>
  <c r="N7"/>
  <c r="B103"/>
  <c r="N122"/>
  <c r="J124"/>
  <c r="G129"/>
  <c r="D104"/>
  <c r="O105"/>
  <c r="A13"/>
  <c r="AU13"/>
  <c r="AU97" s="1"/>
  <c r="R126" s="1"/>
  <c r="AW13"/>
  <c r="AW97" s="1"/>
  <c r="R128" s="1"/>
  <c r="AY13"/>
  <c r="AY97" s="1"/>
  <c r="R123" s="1"/>
  <c r="BA13"/>
  <c r="BA97" s="1"/>
  <c r="R129" s="1"/>
  <c r="C105"/>
  <c r="B104"/>
  <c r="E104" s="1"/>
  <c r="L122"/>
  <c r="C99"/>
  <c r="C101"/>
  <c r="AV13"/>
  <c r="AV97" s="1"/>
  <c r="R127" s="1"/>
  <c r="AX13"/>
  <c r="AX97" s="1"/>
  <c r="R122" s="1"/>
  <c r="AZ13"/>
  <c r="AZ97" s="1"/>
  <c r="R124" s="1"/>
  <c r="BB13"/>
  <c r="BB97" s="1"/>
  <c r="C101" i="91" l="1"/>
  <c r="C99"/>
  <c r="C100" i="90"/>
  <c r="C98" s="1"/>
  <c r="G124"/>
  <c r="C14" i="92"/>
  <c r="C14" i="96"/>
  <c r="J14" s="1"/>
  <c r="A16"/>
  <c r="G122" i="90"/>
  <c r="BE13" i="91"/>
  <c r="BE13" i="96"/>
  <c r="BE13" i="94"/>
  <c r="E103" i="90"/>
  <c r="B16" i="92"/>
  <c r="C101"/>
  <c r="BE13"/>
  <c r="BE13" i="93"/>
  <c r="A17" i="96"/>
  <c r="E103" i="97"/>
  <c r="C98" i="98"/>
  <c r="G122"/>
  <c r="J12"/>
  <c r="AQ13" s="1"/>
  <c r="C99" i="96"/>
  <c r="C98" s="1"/>
  <c r="C101" i="95"/>
  <c r="E102"/>
  <c r="C101" i="94"/>
  <c r="C101" i="93"/>
  <c r="E102"/>
  <c r="J12" i="90"/>
  <c r="AQ13" s="1"/>
  <c r="A14" i="92"/>
  <c r="E102" i="94"/>
  <c r="J12" i="95"/>
  <c r="E102" i="96"/>
  <c r="A15"/>
  <c r="A14"/>
  <c r="C16"/>
  <c r="J16" s="1"/>
  <c r="K12" i="91"/>
  <c r="K13" s="1"/>
  <c r="K12" i="93"/>
  <c r="K13" s="1"/>
  <c r="C98" i="97"/>
  <c r="K12" i="98"/>
  <c r="K13" s="1"/>
  <c r="K12" i="90"/>
  <c r="K13" s="1"/>
  <c r="K12" i="92"/>
  <c r="K13" s="1"/>
  <c r="K12" i="94"/>
  <c r="K13" s="1"/>
  <c r="K12" i="95"/>
  <c r="K13" s="1"/>
  <c r="K12" i="96"/>
  <c r="K13" s="1"/>
  <c r="E102" i="97"/>
  <c r="R130" i="98"/>
  <c r="A15"/>
  <c r="C14"/>
  <c r="A14"/>
  <c r="B16"/>
  <c r="E104"/>
  <c r="BC13"/>
  <c r="BD13" s="1"/>
  <c r="AS12"/>
  <c r="AT12"/>
  <c r="A15" i="97"/>
  <c r="C14"/>
  <c r="A14"/>
  <c r="B16"/>
  <c r="R130"/>
  <c r="C101"/>
  <c r="E104"/>
  <c r="B13"/>
  <c r="C13" s="1"/>
  <c r="J13" s="1"/>
  <c r="J12"/>
  <c r="AQ13" s="1"/>
  <c r="R130" i="96"/>
  <c r="N122"/>
  <c r="C100"/>
  <c r="B103"/>
  <c r="E103" s="1"/>
  <c r="B20"/>
  <c r="A19"/>
  <c r="C18"/>
  <c r="A18"/>
  <c r="AT12"/>
  <c r="BC13"/>
  <c r="BD13" s="1"/>
  <c r="AS12"/>
  <c r="B15"/>
  <c r="C15" s="1"/>
  <c r="J15" s="1"/>
  <c r="G129"/>
  <c r="D104"/>
  <c r="E104" s="1"/>
  <c r="O105"/>
  <c r="J124"/>
  <c r="G124" s="1"/>
  <c r="J123"/>
  <c r="G123" s="1"/>
  <c r="J122"/>
  <c r="R130" i="95"/>
  <c r="G129"/>
  <c r="D104"/>
  <c r="E104" s="1"/>
  <c r="O105"/>
  <c r="J124"/>
  <c r="G124" s="1"/>
  <c r="J123"/>
  <c r="G123" s="1"/>
  <c r="J122"/>
  <c r="N122"/>
  <c r="C100"/>
  <c r="C98" s="1"/>
  <c r="B103"/>
  <c r="E103" s="1"/>
  <c r="B15"/>
  <c r="C15" s="1"/>
  <c r="J15" s="1"/>
  <c r="J14"/>
  <c r="B18"/>
  <c r="A17"/>
  <c r="C16"/>
  <c r="A16"/>
  <c r="R130" i="94"/>
  <c r="N122"/>
  <c r="C100"/>
  <c r="C98" s="1"/>
  <c r="B103"/>
  <c r="E103" s="1"/>
  <c r="B17"/>
  <c r="C17" s="1"/>
  <c r="J17" s="1"/>
  <c r="J16"/>
  <c r="B20"/>
  <c r="A19"/>
  <c r="C18"/>
  <c r="A18"/>
  <c r="AT12"/>
  <c r="BC13"/>
  <c r="BD13" s="1"/>
  <c r="AS12"/>
  <c r="B15"/>
  <c r="C15" s="1"/>
  <c r="J15" s="1"/>
  <c r="J14"/>
  <c r="G129"/>
  <c r="D104"/>
  <c r="E104" s="1"/>
  <c r="O105"/>
  <c r="J124"/>
  <c r="G124" s="1"/>
  <c r="J123"/>
  <c r="G123" s="1"/>
  <c r="J122"/>
  <c r="R130" i="93"/>
  <c r="N122"/>
  <c r="C100"/>
  <c r="B103"/>
  <c r="E103" s="1"/>
  <c r="G129"/>
  <c r="D104"/>
  <c r="E104" s="1"/>
  <c r="O105"/>
  <c r="J124"/>
  <c r="G124" s="1"/>
  <c r="J123"/>
  <c r="G123" s="1"/>
  <c r="J122"/>
  <c r="G122" s="1"/>
  <c r="C98"/>
  <c r="A17"/>
  <c r="C16"/>
  <c r="A16"/>
  <c r="B18"/>
  <c r="J14"/>
  <c r="B15"/>
  <c r="C15" s="1"/>
  <c r="J15" s="1"/>
  <c r="BC13"/>
  <c r="BD13" s="1"/>
  <c r="AS12"/>
  <c r="AT12"/>
  <c r="R130" i="92"/>
  <c r="G129"/>
  <c r="D104"/>
  <c r="O105"/>
  <c r="J124"/>
  <c r="G124" s="1"/>
  <c r="J123"/>
  <c r="G123" s="1"/>
  <c r="J122"/>
  <c r="A17"/>
  <c r="C16"/>
  <c r="A16"/>
  <c r="B18"/>
  <c r="N122"/>
  <c r="C100"/>
  <c r="C98" s="1"/>
  <c r="B103"/>
  <c r="E103" s="1"/>
  <c r="E104"/>
  <c r="J14"/>
  <c r="B15"/>
  <c r="C15" s="1"/>
  <c r="J15" s="1"/>
  <c r="BC13"/>
  <c r="BD13" s="1"/>
  <c r="AS12"/>
  <c r="AT12"/>
  <c r="R130" i="91"/>
  <c r="N122"/>
  <c r="C100"/>
  <c r="B103"/>
  <c r="E103" s="1"/>
  <c r="AT12"/>
  <c r="BC13"/>
  <c r="BD13" s="1"/>
  <c r="AS12"/>
  <c r="G129"/>
  <c r="D104"/>
  <c r="E104" s="1"/>
  <c r="O105"/>
  <c r="J124"/>
  <c r="G124" s="1"/>
  <c r="J123"/>
  <c r="G123" s="1"/>
  <c r="J122"/>
  <c r="B15"/>
  <c r="C15" s="1"/>
  <c r="J15" s="1"/>
  <c r="J14"/>
  <c r="B18"/>
  <c r="A17"/>
  <c r="C16"/>
  <c r="A16"/>
  <c r="R130" i="90"/>
  <c r="AT12"/>
  <c r="BC13"/>
  <c r="BD13" s="1"/>
  <c r="AS12"/>
  <c r="B15"/>
  <c r="C15" s="1"/>
  <c r="J15" s="1"/>
  <c r="J14"/>
  <c r="B18"/>
  <c r="A17"/>
  <c r="C16"/>
  <c r="A16"/>
  <c r="C98" i="91" l="1"/>
  <c r="AQ15" i="96"/>
  <c r="AR14"/>
  <c r="AQ15" i="90"/>
  <c r="AR14"/>
  <c r="AQ15" i="91"/>
  <c r="AR14"/>
  <c r="AQ17" i="94"/>
  <c r="AR16"/>
  <c r="AQ15" i="95"/>
  <c r="AR14"/>
  <c r="AR16" i="96"/>
  <c r="AT12" i="95"/>
  <c r="AQ13"/>
  <c r="AQ15" i="92"/>
  <c r="AR14"/>
  <c r="AQ15" i="93"/>
  <c r="AR14"/>
  <c r="AQ15" i="94"/>
  <c r="AR14"/>
  <c r="G122"/>
  <c r="AS12" i="95"/>
  <c r="G122" i="96"/>
  <c r="G122" i="91"/>
  <c r="B17" i="96"/>
  <c r="C17" s="1"/>
  <c r="J17" s="1"/>
  <c r="AQ17" s="1"/>
  <c r="BE15" i="90"/>
  <c r="BE15" i="91"/>
  <c r="G122" i="92"/>
  <c r="BE17" i="94"/>
  <c r="BE15" i="95"/>
  <c r="BE13" i="90"/>
  <c r="BE13" i="98"/>
  <c r="BE15" i="92"/>
  <c r="BE15" i="93"/>
  <c r="BE15" i="94"/>
  <c r="G122" i="95"/>
  <c r="BE15" i="96"/>
  <c r="BE13" i="97"/>
  <c r="BE17" i="96"/>
  <c r="BC13" i="95"/>
  <c r="BD13" s="1"/>
  <c r="BE13"/>
  <c r="K12" i="97"/>
  <c r="K13" s="1"/>
  <c r="K14" i="96"/>
  <c r="K15" s="1"/>
  <c r="K16" s="1"/>
  <c r="K17" s="1"/>
  <c r="K14" i="95"/>
  <c r="K15" s="1"/>
  <c r="K14" i="94"/>
  <c r="K15" s="1"/>
  <c r="K16" s="1"/>
  <c r="K17" s="1"/>
  <c r="K14" i="92"/>
  <c r="K15" s="1"/>
  <c r="K14" i="90"/>
  <c r="K15" s="1"/>
  <c r="K14" i="93"/>
  <c r="K15" s="1"/>
  <c r="K14" i="91"/>
  <c r="K15" s="1"/>
  <c r="AT13" i="98"/>
  <c r="N12"/>
  <c r="O12"/>
  <c r="A17"/>
  <c r="C16"/>
  <c r="A16"/>
  <c r="B18"/>
  <c r="J14"/>
  <c r="B15"/>
  <c r="C15" s="1"/>
  <c r="J15" s="1"/>
  <c r="BC13" i="97"/>
  <c r="BD13" s="1"/>
  <c r="AS12"/>
  <c r="AT12"/>
  <c r="A17"/>
  <c r="C16"/>
  <c r="A16"/>
  <c r="B18"/>
  <c r="J14"/>
  <c r="B15"/>
  <c r="C15" s="1"/>
  <c r="J15" s="1"/>
  <c r="AS13"/>
  <c r="AS15" i="96"/>
  <c r="AT16"/>
  <c r="AT17" s="1"/>
  <c r="AS16"/>
  <c r="AT14"/>
  <c r="AT15" s="1"/>
  <c r="BC15"/>
  <c r="BD15" s="1"/>
  <c r="AS14"/>
  <c r="N12"/>
  <c r="O12"/>
  <c r="AT13"/>
  <c r="B19"/>
  <c r="C19" s="1"/>
  <c r="J19" s="1"/>
  <c r="J18"/>
  <c r="B22"/>
  <c r="A21"/>
  <c r="C20"/>
  <c r="A20"/>
  <c r="AS17"/>
  <c r="B17" i="95"/>
  <c r="C17" s="1"/>
  <c r="J17" s="1"/>
  <c r="J16"/>
  <c r="B20"/>
  <c r="A19"/>
  <c r="C18"/>
  <c r="A18"/>
  <c r="AS15"/>
  <c r="AT14"/>
  <c r="AT15" s="1"/>
  <c r="AS14"/>
  <c r="N12"/>
  <c r="O12"/>
  <c r="AT13"/>
  <c r="AS15" i="94"/>
  <c r="AT16"/>
  <c r="AT17" s="1"/>
  <c r="AS16"/>
  <c r="AT14"/>
  <c r="AT15" s="1"/>
  <c r="BC15"/>
  <c r="BD15" s="1"/>
  <c r="AS14"/>
  <c r="N12"/>
  <c r="O12"/>
  <c r="AT13"/>
  <c r="B19"/>
  <c r="C19" s="1"/>
  <c r="J19" s="1"/>
  <c r="J18"/>
  <c r="B22"/>
  <c r="A21"/>
  <c r="C20"/>
  <c r="A20"/>
  <c r="AS17"/>
  <c r="N12" i="93"/>
  <c r="O12"/>
  <c r="BC15"/>
  <c r="BD15" s="1"/>
  <c r="AS14"/>
  <c r="AT14"/>
  <c r="AT15" s="1"/>
  <c r="A19"/>
  <c r="C18"/>
  <c r="A18"/>
  <c r="B20"/>
  <c r="J16"/>
  <c r="B17"/>
  <c r="C17" s="1"/>
  <c r="J17" s="1"/>
  <c r="AT13"/>
  <c r="AS15"/>
  <c r="N12" i="92"/>
  <c r="O12"/>
  <c r="BC15"/>
  <c r="BD15" s="1"/>
  <c r="AS14"/>
  <c r="AT14"/>
  <c r="AT15" s="1"/>
  <c r="A19"/>
  <c r="C18"/>
  <c r="A18"/>
  <c r="B20"/>
  <c r="J16"/>
  <c r="B17"/>
  <c r="C17" s="1"/>
  <c r="J17" s="1"/>
  <c r="AT13"/>
  <c r="AS15"/>
  <c r="B17" i="91"/>
  <c r="C17" s="1"/>
  <c r="J17" s="1"/>
  <c r="J16"/>
  <c r="B20"/>
  <c r="A19"/>
  <c r="C18"/>
  <c r="A18"/>
  <c r="AS15"/>
  <c r="AT14"/>
  <c r="AT15" s="1"/>
  <c r="BC15"/>
  <c r="BD15" s="1"/>
  <c r="AS14"/>
  <c r="N12"/>
  <c r="O12"/>
  <c r="AT13"/>
  <c r="AT14" i="90"/>
  <c r="AT15" s="1"/>
  <c r="BC15"/>
  <c r="BD15" s="1"/>
  <c r="AS14"/>
  <c r="N12"/>
  <c r="O12"/>
  <c r="AT13"/>
  <c r="B17"/>
  <c r="C17" s="1"/>
  <c r="J17" s="1"/>
  <c r="J16"/>
  <c r="B20"/>
  <c r="A19"/>
  <c r="C18"/>
  <c r="A18"/>
  <c r="AS15"/>
  <c r="AQ17" l="1"/>
  <c r="AR16"/>
  <c r="AQ17" i="92"/>
  <c r="AR16"/>
  <c r="AQ19" i="94"/>
  <c r="AR18"/>
  <c r="AQ17" i="95"/>
  <c r="AR16"/>
  <c r="AQ15" i="97"/>
  <c r="AR14"/>
  <c r="AQ17" i="91"/>
  <c r="AR16"/>
  <c r="AQ17" i="93"/>
  <c r="AR16"/>
  <c r="AQ19" i="96"/>
  <c r="AR18"/>
  <c r="AQ15" i="98"/>
  <c r="AR14"/>
  <c r="BC15" i="95"/>
  <c r="BD15" s="1"/>
  <c r="BE17" i="90"/>
  <c r="BE17" i="92"/>
  <c r="BE19" i="94"/>
  <c r="BE17" i="95"/>
  <c r="BE15" i="97"/>
  <c r="BE17" i="91"/>
  <c r="BE17" i="93"/>
  <c r="BE19" i="96"/>
  <c r="K14" i="98"/>
  <c r="K15" s="1"/>
  <c r="BE15"/>
  <c r="M12"/>
  <c r="M12" i="94"/>
  <c r="M12" i="95"/>
  <c r="M12" i="90"/>
  <c r="L12" s="1"/>
  <c r="K16" i="91"/>
  <c r="K17" s="1"/>
  <c r="K16" i="92"/>
  <c r="K17" s="1"/>
  <c r="K16" i="95"/>
  <c r="K17" s="1"/>
  <c r="K16" i="93"/>
  <c r="K17" s="1"/>
  <c r="K16" i="90"/>
  <c r="K17" s="1"/>
  <c r="K18" i="94"/>
  <c r="K19" s="1"/>
  <c r="K18" i="96"/>
  <c r="K19" s="1"/>
  <c r="K14" i="97"/>
  <c r="K15" s="1"/>
  <c r="M12" i="91"/>
  <c r="M12" i="96"/>
  <c r="L12" s="1"/>
  <c r="BC15" i="98"/>
  <c r="BD15" s="1"/>
  <c r="AS14"/>
  <c r="AT14"/>
  <c r="AT15" s="1"/>
  <c r="W12"/>
  <c r="X12"/>
  <c r="AS15"/>
  <c r="A19"/>
  <c r="C18"/>
  <c r="A18"/>
  <c r="B20"/>
  <c r="J16"/>
  <c r="B17"/>
  <c r="C17" s="1"/>
  <c r="J17" s="1"/>
  <c r="Y12"/>
  <c r="L12"/>
  <c r="O13"/>
  <c r="N13"/>
  <c r="X13" s="1"/>
  <c r="AS15" i="97"/>
  <c r="A19"/>
  <c r="C18"/>
  <c r="A18"/>
  <c r="B20"/>
  <c r="J16"/>
  <c r="B17"/>
  <c r="C17" s="1"/>
  <c r="J17" s="1"/>
  <c r="BC15"/>
  <c r="BD15" s="1"/>
  <c r="AS14"/>
  <c r="AT14"/>
  <c r="AT15" s="1"/>
  <c r="AT13"/>
  <c r="O12"/>
  <c r="N12"/>
  <c r="W12" i="96"/>
  <c r="AT18"/>
  <c r="AS18"/>
  <c r="O13"/>
  <c r="N13"/>
  <c r="X13" s="1"/>
  <c r="B21"/>
  <c r="C21" s="1"/>
  <c r="J21" s="1"/>
  <c r="J20"/>
  <c r="B24"/>
  <c r="A23"/>
  <c r="C22"/>
  <c r="A22"/>
  <c r="AS19"/>
  <c r="Y12"/>
  <c r="X12"/>
  <c r="BC17"/>
  <c r="BD17" s="1"/>
  <c r="Y12" i="95"/>
  <c r="L12"/>
  <c r="O13"/>
  <c r="N13"/>
  <c r="X13" s="1"/>
  <c r="B19"/>
  <c r="C19" s="1"/>
  <c r="J19" s="1"/>
  <c r="J18"/>
  <c r="B22"/>
  <c r="A21"/>
  <c r="C20"/>
  <c r="A20"/>
  <c r="AS17"/>
  <c r="W12"/>
  <c r="X12"/>
  <c r="AT16"/>
  <c r="BC17"/>
  <c r="BD17" s="1"/>
  <c r="AS16"/>
  <c r="AT18" i="94"/>
  <c r="AT19" s="1"/>
  <c r="AS18"/>
  <c r="W12"/>
  <c r="O13"/>
  <c r="N13"/>
  <c r="X13" s="1"/>
  <c r="B21"/>
  <c r="C21" s="1"/>
  <c r="J21" s="1"/>
  <c r="J20"/>
  <c r="B24"/>
  <c r="A23"/>
  <c r="C22"/>
  <c r="A22"/>
  <c r="AS19"/>
  <c r="Y12"/>
  <c r="L12"/>
  <c r="X12"/>
  <c r="BC17"/>
  <c r="BD17" s="1"/>
  <c r="BC17" i="93"/>
  <c r="BD17" s="1"/>
  <c r="AS16"/>
  <c r="AT16"/>
  <c r="Y12"/>
  <c r="X12"/>
  <c r="AS17"/>
  <c r="A21"/>
  <c r="C20"/>
  <c r="A20"/>
  <c r="B22"/>
  <c r="J18"/>
  <c r="B19"/>
  <c r="C19" s="1"/>
  <c r="J19" s="1"/>
  <c r="M12"/>
  <c r="O13"/>
  <c r="N13"/>
  <c r="X13" s="1"/>
  <c r="BC17" i="92"/>
  <c r="BD17" s="1"/>
  <c r="AS16"/>
  <c r="AT16"/>
  <c r="Y12"/>
  <c r="X12"/>
  <c r="AS17"/>
  <c r="A21"/>
  <c r="C20"/>
  <c r="A20"/>
  <c r="B22"/>
  <c r="J18"/>
  <c r="B19"/>
  <c r="C19" s="1"/>
  <c r="J19" s="1"/>
  <c r="M12"/>
  <c r="O13"/>
  <c r="N13"/>
  <c r="X13" s="1"/>
  <c r="W12" i="91"/>
  <c r="O13"/>
  <c r="N13"/>
  <c r="X13" s="1"/>
  <c r="B19"/>
  <c r="C19" s="1"/>
  <c r="J19" s="1"/>
  <c r="J18"/>
  <c r="B22"/>
  <c r="A21"/>
  <c r="C20"/>
  <c r="A20"/>
  <c r="AS17"/>
  <c r="Y12"/>
  <c r="L12"/>
  <c r="X12"/>
  <c r="AT16"/>
  <c r="AT17" s="1"/>
  <c r="BC17"/>
  <c r="BD17" s="1"/>
  <c r="AS16"/>
  <c r="AT16" i="90"/>
  <c r="BC17"/>
  <c r="BD17" s="1"/>
  <c r="AS16"/>
  <c r="Y12"/>
  <c r="O13"/>
  <c r="N13"/>
  <c r="X13" s="1"/>
  <c r="B19"/>
  <c r="C19" s="1"/>
  <c r="J19" s="1"/>
  <c r="J18"/>
  <c r="B22"/>
  <c r="A21"/>
  <c r="C20"/>
  <c r="A20"/>
  <c r="AS17"/>
  <c r="X12"/>
  <c r="AQ19" i="92" l="1"/>
  <c r="AR18"/>
  <c r="AQ19" i="95"/>
  <c r="AR18"/>
  <c r="AQ21" i="96"/>
  <c r="AR20"/>
  <c r="AQ17" i="97"/>
  <c r="AR16"/>
  <c r="AQ19" i="90"/>
  <c r="AR18"/>
  <c r="AQ19" i="91"/>
  <c r="AR18"/>
  <c r="AQ19" i="93"/>
  <c r="AR18"/>
  <c r="AQ21" i="94"/>
  <c r="AR20"/>
  <c r="AQ17" i="98"/>
  <c r="AR16"/>
  <c r="W12" i="90"/>
  <c r="BE19"/>
  <c r="BE19" i="91"/>
  <c r="BE19" i="93"/>
  <c r="BE21" i="94"/>
  <c r="BE17" i="98"/>
  <c r="BE19" i="92"/>
  <c r="BE19" i="95"/>
  <c r="BE21" i="96"/>
  <c r="BE17" i="97"/>
  <c r="K18" i="92"/>
  <c r="K19" s="1"/>
  <c r="K16" i="97"/>
  <c r="K17" s="1"/>
  <c r="K20" i="94"/>
  <c r="K21" s="1"/>
  <c r="K18" i="93"/>
  <c r="K19" s="1"/>
  <c r="K20" i="96"/>
  <c r="K21" s="1"/>
  <c r="K18" i="90"/>
  <c r="K19" s="1"/>
  <c r="K18" i="95"/>
  <c r="K19" s="1"/>
  <c r="K18" i="91"/>
  <c r="K19" s="1"/>
  <c r="K16" i="98"/>
  <c r="K17" s="1"/>
  <c r="M13" i="92"/>
  <c r="W13" s="1"/>
  <c r="M13" i="98"/>
  <c r="W13" s="1"/>
  <c r="Y13"/>
  <c r="L13"/>
  <c r="V13" s="1"/>
  <c r="V12"/>
  <c r="BC17"/>
  <c r="BD17" s="1"/>
  <c r="AS16"/>
  <c r="AT16"/>
  <c r="AT17" s="1"/>
  <c r="O14"/>
  <c r="N14"/>
  <c r="X14" s="1"/>
  <c r="AS17"/>
  <c r="A21"/>
  <c r="C20"/>
  <c r="A20"/>
  <c r="B22"/>
  <c r="J18"/>
  <c r="B19"/>
  <c r="C19" s="1"/>
  <c r="J19" s="1"/>
  <c r="N13" i="97"/>
  <c r="X13" s="1"/>
  <c r="O13"/>
  <c r="Y12"/>
  <c r="AS17"/>
  <c r="A21"/>
  <c r="C20"/>
  <c r="A20"/>
  <c r="B22"/>
  <c r="J18"/>
  <c r="B19"/>
  <c r="C19" s="1"/>
  <c r="J19" s="1"/>
  <c r="X12"/>
  <c r="M12"/>
  <c r="BC17"/>
  <c r="BD17" s="1"/>
  <c r="AS16"/>
  <c r="AT16"/>
  <c r="AT17" s="1"/>
  <c r="AT20" i="96"/>
  <c r="AT21" s="1"/>
  <c r="AS20"/>
  <c r="M13"/>
  <c r="O14"/>
  <c r="N14"/>
  <c r="V12"/>
  <c r="B23"/>
  <c r="C23" s="1"/>
  <c r="J23" s="1"/>
  <c r="J22"/>
  <c r="A25"/>
  <c r="B26"/>
  <c r="C24"/>
  <c r="A24"/>
  <c r="AS21"/>
  <c r="Y13"/>
  <c r="L13"/>
  <c r="V13" s="1"/>
  <c r="BC19"/>
  <c r="BD19" s="1"/>
  <c r="AT19"/>
  <c r="B21" i="95"/>
  <c r="C21" s="1"/>
  <c r="J21" s="1"/>
  <c r="J20"/>
  <c r="B24"/>
  <c r="A23"/>
  <c r="C22"/>
  <c r="A22"/>
  <c r="AS19"/>
  <c r="Y13"/>
  <c r="V12"/>
  <c r="AT17"/>
  <c r="AT18"/>
  <c r="AT19" s="1"/>
  <c r="BC19"/>
  <c r="BD19" s="1"/>
  <c r="AS18"/>
  <c r="M13"/>
  <c r="L13" s="1"/>
  <c r="O14"/>
  <c r="N14"/>
  <c r="V12" i="94"/>
  <c r="B23"/>
  <c r="C23" s="1"/>
  <c r="J23" s="1"/>
  <c r="J22"/>
  <c r="B26"/>
  <c r="C24"/>
  <c r="A25"/>
  <c r="A24"/>
  <c r="AS21"/>
  <c r="Y13"/>
  <c r="BC19"/>
  <c r="BD19" s="1"/>
  <c r="AT20"/>
  <c r="AT21" s="1"/>
  <c r="BC21"/>
  <c r="BD21" s="1"/>
  <c r="AS20"/>
  <c r="M13"/>
  <c r="O14"/>
  <c r="N14"/>
  <c r="O14" i="93"/>
  <c r="N14"/>
  <c r="X14" s="1"/>
  <c r="W12"/>
  <c r="AS19"/>
  <c r="B24"/>
  <c r="A23"/>
  <c r="C22"/>
  <c r="A22"/>
  <c r="J20"/>
  <c r="B21"/>
  <c r="C21" s="1"/>
  <c r="J21" s="1"/>
  <c r="L12"/>
  <c r="M13"/>
  <c r="W13" s="1"/>
  <c r="Y13"/>
  <c r="L13"/>
  <c r="V13" s="1"/>
  <c r="BC19"/>
  <c r="BD19" s="1"/>
  <c r="AS18"/>
  <c r="AT18"/>
  <c r="AT19" s="1"/>
  <c r="AT17"/>
  <c r="O14" i="92"/>
  <c r="N14"/>
  <c r="X14" s="1"/>
  <c r="W12"/>
  <c r="AS19"/>
  <c r="A23"/>
  <c r="C22"/>
  <c r="A22"/>
  <c r="B24"/>
  <c r="J20"/>
  <c r="B21"/>
  <c r="C21" s="1"/>
  <c r="J21" s="1"/>
  <c r="L12"/>
  <c r="Y13"/>
  <c r="BC19"/>
  <c r="BD19" s="1"/>
  <c r="AS18"/>
  <c r="AT18"/>
  <c r="AT19" s="1"/>
  <c r="AT17"/>
  <c r="V12" i="91"/>
  <c r="B21"/>
  <c r="C21" s="1"/>
  <c r="J21" s="1"/>
  <c r="J20"/>
  <c r="B24"/>
  <c r="A23"/>
  <c r="C22"/>
  <c r="A22"/>
  <c r="AS19"/>
  <c r="Y13"/>
  <c r="AT18"/>
  <c r="AT19" s="1"/>
  <c r="BC19"/>
  <c r="BD19" s="1"/>
  <c r="AS18"/>
  <c r="M13"/>
  <c r="L13" s="1"/>
  <c r="O14"/>
  <c r="N14"/>
  <c r="B21" i="90"/>
  <c r="C21" s="1"/>
  <c r="J21" s="1"/>
  <c r="J20"/>
  <c r="B24"/>
  <c r="A23"/>
  <c r="C22"/>
  <c r="A22"/>
  <c r="AS19"/>
  <c r="Y13"/>
  <c r="V12"/>
  <c r="AT18"/>
  <c r="AT19" s="1"/>
  <c r="BC19"/>
  <c r="BD19" s="1"/>
  <c r="AS18"/>
  <c r="M13"/>
  <c r="O14"/>
  <c r="N14"/>
  <c r="AT17"/>
  <c r="AQ21" i="95" l="1"/>
  <c r="AR20"/>
  <c r="AQ21" i="90"/>
  <c r="AR20"/>
  <c r="AQ21" i="91"/>
  <c r="AR20"/>
  <c r="AQ21" i="92"/>
  <c r="AR20"/>
  <c r="AQ21" i="93"/>
  <c r="AR20"/>
  <c r="AQ23" i="94"/>
  <c r="AR22"/>
  <c r="AQ23" i="96"/>
  <c r="AR22"/>
  <c r="AQ19" i="97"/>
  <c r="AR18"/>
  <c r="AQ19" i="98"/>
  <c r="AR18"/>
  <c r="BE21" i="95"/>
  <c r="BE21" i="90"/>
  <c r="BE21" i="91"/>
  <c r="BE21" i="92"/>
  <c r="BE21" i="93"/>
  <c r="BE23" i="94"/>
  <c r="BE23" i="96"/>
  <c r="BE19" i="97"/>
  <c r="BE19" i="98"/>
  <c r="K20" i="92"/>
  <c r="K21" s="1"/>
  <c r="K22" i="94"/>
  <c r="K23" s="1"/>
  <c r="K20" i="91"/>
  <c r="K21" s="1"/>
  <c r="K20" i="90"/>
  <c r="K21" s="1"/>
  <c r="L13" i="92"/>
  <c r="V13" s="1"/>
  <c r="K18" i="98"/>
  <c r="K19" s="1"/>
  <c r="K20" i="95"/>
  <c r="K21" s="1"/>
  <c r="K22" i="96"/>
  <c r="K23" s="1"/>
  <c r="K20" i="93"/>
  <c r="K21" s="1"/>
  <c r="K18" i="97"/>
  <c r="K19" s="1"/>
  <c r="M14" i="91"/>
  <c r="W14" s="1"/>
  <c r="M14" i="92"/>
  <c r="W14" s="1"/>
  <c r="M14" i="93"/>
  <c r="W14" s="1"/>
  <c r="M14" i="95"/>
  <c r="W14" s="1"/>
  <c r="M13" i="97"/>
  <c r="W13" s="1"/>
  <c r="BC19" i="98"/>
  <c r="BD19" s="1"/>
  <c r="AS18"/>
  <c r="AT18"/>
  <c r="Y14"/>
  <c r="AS19"/>
  <c r="B24"/>
  <c r="A23"/>
  <c r="C22"/>
  <c r="A22"/>
  <c r="J20"/>
  <c r="B21"/>
  <c r="C21" s="1"/>
  <c r="J21" s="1"/>
  <c r="M14"/>
  <c r="L14" s="1"/>
  <c r="O15"/>
  <c r="N15"/>
  <c r="X15" s="1"/>
  <c r="W12" i="97"/>
  <c r="BC19"/>
  <c r="BD19" s="1"/>
  <c r="AS18"/>
  <c r="AT18"/>
  <c r="AT19" s="1"/>
  <c r="N14"/>
  <c r="O14"/>
  <c r="AS19"/>
  <c r="A23"/>
  <c r="C22"/>
  <c r="A22"/>
  <c r="B24"/>
  <c r="J20"/>
  <c r="B21"/>
  <c r="C21" s="1"/>
  <c r="J21" s="1"/>
  <c r="L12"/>
  <c r="Y13"/>
  <c r="L13"/>
  <c r="V13" s="1"/>
  <c r="B25" i="96"/>
  <c r="C25" s="1"/>
  <c r="J25" s="1"/>
  <c r="J24"/>
  <c r="AS23"/>
  <c r="X14"/>
  <c r="Y14"/>
  <c r="W13"/>
  <c r="A27"/>
  <c r="C26"/>
  <c r="A26"/>
  <c r="B28"/>
  <c r="AT22"/>
  <c r="AS22"/>
  <c r="M14"/>
  <c r="W14" s="1"/>
  <c r="O15"/>
  <c r="N15"/>
  <c r="X15" s="1"/>
  <c r="BC21"/>
  <c r="BD21" s="1"/>
  <c r="V13" i="95"/>
  <c r="O15"/>
  <c r="N15"/>
  <c r="X15" s="1"/>
  <c r="AT20"/>
  <c r="AT21" s="1"/>
  <c r="BC21"/>
  <c r="BD21" s="1"/>
  <c r="AS20"/>
  <c r="X14"/>
  <c r="Y14"/>
  <c r="L14"/>
  <c r="V14" s="1"/>
  <c r="W13"/>
  <c r="B23"/>
  <c r="C23" s="1"/>
  <c r="J23" s="1"/>
  <c r="J22"/>
  <c r="B26"/>
  <c r="A25"/>
  <c r="C24"/>
  <c r="A24"/>
  <c r="AS21"/>
  <c r="X14" i="94"/>
  <c r="Y14"/>
  <c r="W13"/>
  <c r="L13"/>
  <c r="B25"/>
  <c r="C25" s="1"/>
  <c r="J25" s="1"/>
  <c r="J24"/>
  <c r="BC23"/>
  <c r="BD23" s="1"/>
  <c r="AT22"/>
  <c r="AT23" s="1"/>
  <c r="AS22"/>
  <c r="M14"/>
  <c r="W14" s="1"/>
  <c r="O15"/>
  <c r="N15"/>
  <c r="X15" s="1"/>
  <c r="B28"/>
  <c r="A27"/>
  <c r="A26"/>
  <c r="C26"/>
  <c r="AS23"/>
  <c r="V12" i="93"/>
  <c r="AS21"/>
  <c r="Y14"/>
  <c r="L14"/>
  <c r="V14" s="1"/>
  <c r="BC21"/>
  <c r="BD21" s="1"/>
  <c r="AS20"/>
  <c r="AT20"/>
  <c r="J22"/>
  <c r="B23"/>
  <c r="C23" s="1"/>
  <c r="J23" s="1"/>
  <c r="B26"/>
  <c r="A25"/>
  <c r="A24"/>
  <c r="C24"/>
  <c r="O15"/>
  <c r="N15"/>
  <c r="V12" i="92"/>
  <c r="AS21"/>
  <c r="A25"/>
  <c r="C24"/>
  <c r="A24"/>
  <c r="B26"/>
  <c r="J22"/>
  <c r="B23"/>
  <c r="C23" s="1"/>
  <c r="J23" s="1"/>
  <c r="Y14"/>
  <c r="L14"/>
  <c r="V14" s="1"/>
  <c r="BC21"/>
  <c r="BD21" s="1"/>
  <c r="AS20"/>
  <c r="AT20"/>
  <c r="O15"/>
  <c r="N15"/>
  <c r="V13" i="91"/>
  <c r="O15"/>
  <c r="N15"/>
  <c r="X15" s="1"/>
  <c r="AT20"/>
  <c r="BC21"/>
  <c r="BD21" s="1"/>
  <c r="AS20"/>
  <c r="X14"/>
  <c r="Y14"/>
  <c r="W13"/>
  <c r="B23"/>
  <c r="C23" s="1"/>
  <c r="J23" s="1"/>
  <c r="J22"/>
  <c r="B26"/>
  <c r="A25"/>
  <c r="C24"/>
  <c r="A24"/>
  <c r="AS21"/>
  <c r="X14" i="90"/>
  <c r="Y14"/>
  <c r="M14"/>
  <c r="W14" s="1"/>
  <c r="O15"/>
  <c r="N15"/>
  <c r="X15" s="1"/>
  <c r="B23"/>
  <c r="C23" s="1"/>
  <c r="J23" s="1"/>
  <c r="J22"/>
  <c r="B26"/>
  <c r="A25"/>
  <c r="C24"/>
  <c r="A24"/>
  <c r="AS21"/>
  <c r="W13"/>
  <c r="L13"/>
  <c r="AT20"/>
  <c r="BC21"/>
  <c r="BD21" s="1"/>
  <c r="AS20"/>
  <c r="AQ23" i="92" l="1"/>
  <c r="AR22"/>
  <c r="AQ23" i="93"/>
  <c r="AR22"/>
  <c r="AQ23" i="95"/>
  <c r="AR22"/>
  <c r="AQ25" i="96"/>
  <c r="AR24"/>
  <c r="AQ21" i="97"/>
  <c r="AR20"/>
  <c r="AQ21" i="98"/>
  <c r="AR20"/>
  <c r="AQ23" i="90"/>
  <c r="AR22"/>
  <c r="AQ23" i="91"/>
  <c r="AR22"/>
  <c r="AQ25" i="94"/>
  <c r="AR24"/>
  <c r="BE23" i="90"/>
  <c r="BE25" i="94"/>
  <c r="BE23" i="91"/>
  <c r="BE23" i="92"/>
  <c r="BE23" i="93"/>
  <c r="BE23" i="95"/>
  <c r="BE25" i="96"/>
  <c r="BE21" i="97"/>
  <c r="BE21" i="98"/>
  <c r="L14" i="91"/>
  <c r="V14" s="1"/>
  <c r="M15" i="92"/>
  <c r="W15" s="1"/>
  <c r="M15" i="93"/>
  <c r="K20" i="97"/>
  <c r="K24" i="96"/>
  <c r="K25" s="1"/>
  <c r="K20" i="98"/>
  <c r="K22" i="90"/>
  <c r="K23" s="1"/>
  <c r="K21" i="97"/>
  <c r="K21" i="98"/>
  <c r="K24" i="94"/>
  <c r="K25" s="1"/>
  <c r="M14" i="97"/>
  <c r="W14" s="1"/>
  <c r="K22" i="93"/>
  <c r="K23" s="1"/>
  <c r="K22" i="95"/>
  <c r="K23" s="1"/>
  <c r="K22" i="92"/>
  <c r="K23" s="1"/>
  <c r="K22" i="91"/>
  <c r="K23" s="1"/>
  <c r="M15" i="90"/>
  <c r="V14" i="98"/>
  <c r="M15"/>
  <c r="W15" s="1"/>
  <c r="O16"/>
  <c r="N16" s="1"/>
  <c r="X16" s="1"/>
  <c r="AS21"/>
  <c r="Y15"/>
  <c r="W14"/>
  <c r="BC21"/>
  <c r="BD21" s="1"/>
  <c r="AS20"/>
  <c r="AT20"/>
  <c r="AT21" s="1"/>
  <c r="J22"/>
  <c r="B23"/>
  <c r="C23" s="1"/>
  <c r="J23" s="1"/>
  <c r="A25"/>
  <c r="C24"/>
  <c r="A24"/>
  <c r="B26"/>
  <c r="AT19"/>
  <c r="AS21" i="97"/>
  <c r="A25"/>
  <c r="C24"/>
  <c r="A24"/>
  <c r="B26"/>
  <c r="J22"/>
  <c r="B23"/>
  <c r="C23" s="1"/>
  <c r="J23" s="1"/>
  <c r="Y14"/>
  <c r="N15"/>
  <c r="X15" s="1"/>
  <c r="O15"/>
  <c r="V12"/>
  <c r="BC21"/>
  <c r="BD21" s="1"/>
  <c r="AS20"/>
  <c r="AT20"/>
  <c r="X14"/>
  <c r="M15" i="96"/>
  <c r="W15" s="1"/>
  <c r="O16"/>
  <c r="N16" s="1"/>
  <c r="X16" s="1"/>
  <c r="AS24"/>
  <c r="AT24"/>
  <c r="AT25" s="1"/>
  <c r="Y15"/>
  <c r="BC23"/>
  <c r="BD23" s="1"/>
  <c r="AT23"/>
  <c r="A29"/>
  <c r="C28"/>
  <c r="A28"/>
  <c r="B30"/>
  <c r="J26"/>
  <c r="B27"/>
  <c r="C27" s="1"/>
  <c r="J27" s="1"/>
  <c r="L14"/>
  <c r="AS25"/>
  <c r="B25" i="95"/>
  <c r="C25" s="1"/>
  <c r="J25" s="1"/>
  <c r="J24"/>
  <c r="B28"/>
  <c r="A27"/>
  <c r="C26"/>
  <c r="A26"/>
  <c r="AS23"/>
  <c r="Y15"/>
  <c r="AT22"/>
  <c r="AT23" s="1"/>
  <c r="BC23"/>
  <c r="BD23" s="1"/>
  <c r="AS22"/>
  <c r="M15"/>
  <c r="O16"/>
  <c r="N16" s="1"/>
  <c r="B30" i="94"/>
  <c r="A29"/>
  <c r="C28"/>
  <c r="A28"/>
  <c r="Y15"/>
  <c r="AT24"/>
  <c r="AT25" s="1"/>
  <c r="AS24"/>
  <c r="BC25"/>
  <c r="BD25" s="1"/>
  <c r="V13"/>
  <c r="B27"/>
  <c r="C27" s="1"/>
  <c r="J27" s="1"/>
  <c r="J26"/>
  <c r="M15"/>
  <c r="W15" s="1"/>
  <c r="O16"/>
  <c r="N16" s="1"/>
  <c r="X16" s="1"/>
  <c r="AS25"/>
  <c r="L14"/>
  <c r="V14" s="1"/>
  <c r="W15" i="93"/>
  <c r="Y15"/>
  <c r="L15"/>
  <c r="V15" s="1"/>
  <c r="B28"/>
  <c r="C26"/>
  <c r="A27"/>
  <c r="A26"/>
  <c r="AS22"/>
  <c r="BC23"/>
  <c r="BD23" s="1"/>
  <c r="AT22"/>
  <c r="AT23" s="1"/>
  <c r="AT21"/>
  <c r="X15"/>
  <c r="O16"/>
  <c r="N16" s="1"/>
  <c r="X16" s="1"/>
  <c r="B25"/>
  <c r="C25" s="1"/>
  <c r="J25" s="1"/>
  <c r="J24"/>
  <c r="AS23"/>
  <c r="X15" i="92"/>
  <c r="Y15"/>
  <c r="L15"/>
  <c r="V15" s="1"/>
  <c r="AS23"/>
  <c r="A27"/>
  <c r="C26"/>
  <c r="A26"/>
  <c r="B28"/>
  <c r="J24"/>
  <c r="B25"/>
  <c r="C25" s="1"/>
  <c r="J25" s="1"/>
  <c r="O16"/>
  <c r="N16" s="1"/>
  <c r="X16" s="1"/>
  <c r="AT21"/>
  <c r="BC23"/>
  <c r="BD23" s="1"/>
  <c r="AS22"/>
  <c r="AT22"/>
  <c r="AT23" s="1"/>
  <c r="AT22" i="91"/>
  <c r="AT23" s="1"/>
  <c r="BC23"/>
  <c r="BD23" s="1"/>
  <c r="AS22"/>
  <c r="AT21"/>
  <c r="Y15"/>
  <c r="B25"/>
  <c r="C25" s="1"/>
  <c r="J25" s="1"/>
  <c r="J24"/>
  <c r="A27"/>
  <c r="C26"/>
  <c r="A26"/>
  <c r="B28"/>
  <c r="AS23"/>
  <c r="M15"/>
  <c r="O16"/>
  <c r="N16" s="1"/>
  <c r="W15" i="90"/>
  <c r="AT22"/>
  <c r="AT23" s="1"/>
  <c r="BC23"/>
  <c r="BD23" s="1"/>
  <c r="AS22"/>
  <c r="O16"/>
  <c r="L14"/>
  <c r="V14" s="1"/>
  <c r="AT21"/>
  <c r="V13"/>
  <c r="B25"/>
  <c r="C25" s="1"/>
  <c r="J25" s="1"/>
  <c r="J24"/>
  <c r="B28"/>
  <c r="A27"/>
  <c r="C26"/>
  <c r="A26"/>
  <c r="AS23"/>
  <c r="Y15"/>
  <c r="L15"/>
  <c r="V15" s="1"/>
  <c r="AQ25" l="1"/>
  <c r="AR24"/>
  <c r="AQ25" i="92"/>
  <c r="AR24"/>
  <c r="AQ25" i="93"/>
  <c r="AR24"/>
  <c r="AQ27" i="96"/>
  <c r="AR26"/>
  <c r="AR24" i="91"/>
  <c r="AQ27" i="94"/>
  <c r="AR26"/>
  <c r="AQ25" i="95"/>
  <c r="AR24"/>
  <c r="AQ23" i="97"/>
  <c r="AR22"/>
  <c r="AQ23" i="98"/>
  <c r="AR22"/>
  <c r="BE25" i="91"/>
  <c r="BE27" i="94"/>
  <c r="BE25" i="95"/>
  <c r="L15" i="96"/>
  <c r="V15" s="1"/>
  <c r="BE25" i="90"/>
  <c r="BE25" i="92"/>
  <c r="BE25" i="93"/>
  <c r="BE27" i="96"/>
  <c r="BE23" i="97"/>
  <c r="BE23" i="98"/>
  <c r="L14" i="97"/>
  <c r="V14" s="1"/>
  <c r="L15" i="98"/>
  <c r="V15" s="1"/>
  <c r="M16"/>
  <c r="W16" s="1"/>
  <c r="K24" i="91"/>
  <c r="K25" s="1"/>
  <c r="K24" i="95"/>
  <c r="K25" s="1"/>
  <c r="N16" i="90"/>
  <c r="X16" s="1"/>
  <c r="M16" i="93"/>
  <c r="W16" s="1"/>
  <c r="K26" i="94"/>
  <c r="K27" s="1"/>
  <c r="K26" i="96"/>
  <c r="K27" s="1"/>
  <c r="K24" i="92"/>
  <c r="K25" s="1"/>
  <c r="K24" i="93"/>
  <c r="K25" s="1"/>
  <c r="K24" i="90"/>
  <c r="K25" s="1"/>
  <c r="K22" i="98"/>
  <c r="K23" s="1"/>
  <c r="K22" i="97"/>
  <c r="K23" s="1"/>
  <c r="A27" i="98"/>
  <c r="C26"/>
  <c r="A26"/>
  <c r="B28"/>
  <c r="J24"/>
  <c r="B25"/>
  <c r="C25" s="1"/>
  <c r="J25" s="1"/>
  <c r="AS23"/>
  <c r="Y16"/>
  <c r="L16"/>
  <c r="V16" s="1"/>
  <c r="BC23"/>
  <c r="BD23" s="1"/>
  <c r="AS22"/>
  <c r="AT22"/>
  <c r="AT23" s="1"/>
  <c r="O17"/>
  <c r="AT21" i="97"/>
  <c r="M15"/>
  <c r="O16"/>
  <c r="BC23"/>
  <c r="BD23" s="1"/>
  <c r="AS22"/>
  <c r="AT22"/>
  <c r="AT23" s="1"/>
  <c r="Y15"/>
  <c r="L15"/>
  <c r="AS23"/>
  <c r="A27"/>
  <c r="C26"/>
  <c r="A26"/>
  <c r="B28"/>
  <c r="J24"/>
  <c r="B25"/>
  <c r="C25" s="1"/>
  <c r="J25" s="1"/>
  <c r="AS26" i="96"/>
  <c r="AT26"/>
  <c r="AT27" s="1"/>
  <c r="Y16"/>
  <c r="V14"/>
  <c r="AS27"/>
  <c r="A31"/>
  <c r="C30"/>
  <c r="A30"/>
  <c r="B32"/>
  <c r="J28"/>
  <c r="B29"/>
  <c r="C29" s="1"/>
  <c r="J29" s="1"/>
  <c r="BC25"/>
  <c r="BD25" s="1"/>
  <c r="M16"/>
  <c r="O17"/>
  <c r="N17" s="1"/>
  <c r="X16" i="95"/>
  <c r="Y16"/>
  <c r="W15"/>
  <c r="B27"/>
  <c r="C27" s="1"/>
  <c r="J27" s="1"/>
  <c r="J26"/>
  <c r="B30"/>
  <c r="A29"/>
  <c r="C28"/>
  <c r="A28"/>
  <c r="AS25"/>
  <c r="M16"/>
  <c r="W16" s="1"/>
  <c r="O17"/>
  <c r="N17" s="1"/>
  <c r="X17" s="1"/>
  <c r="L15"/>
  <c r="AT24"/>
  <c r="BC25"/>
  <c r="BD25" s="1"/>
  <c r="AS24"/>
  <c r="Y16" i="94"/>
  <c r="AS27"/>
  <c r="B29"/>
  <c r="C29" s="1"/>
  <c r="J29" s="1"/>
  <c r="J28"/>
  <c r="B32"/>
  <c r="A31"/>
  <c r="C30"/>
  <c r="A30"/>
  <c r="M16"/>
  <c r="W16" s="1"/>
  <c r="O17"/>
  <c r="N17" s="1"/>
  <c r="X17" s="1"/>
  <c r="AT26"/>
  <c r="AT27" s="1"/>
  <c r="BC27"/>
  <c r="BD27" s="1"/>
  <c r="AS26"/>
  <c r="L15"/>
  <c r="V15" s="1"/>
  <c r="AT24" i="93"/>
  <c r="BC25"/>
  <c r="BD25" s="1"/>
  <c r="AS24"/>
  <c r="Y16"/>
  <c r="L16"/>
  <c r="B30"/>
  <c r="A29"/>
  <c r="A28"/>
  <c r="C28"/>
  <c r="AS25"/>
  <c r="O17"/>
  <c r="N17" s="1"/>
  <c r="X17" s="1"/>
  <c r="B27"/>
  <c r="C27" s="1"/>
  <c r="J27" s="1"/>
  <c r="J26"/>
  <c r="M16" i="92"/>
  <c r="O17"/>
  <c r="N17" s="1"/>
  <c r="X17" s="1"/>
  <c r="AS25"/>
  <c r="A29"/>
  <c r="C28"/>
  <c r="A28"/>
  <c r="B30"/>
  <c r="J26"/>
  <c r="B27"/>
  <c r="C27" s="1"/>
  <c r="J27" s="1"/>
  <c r="Y16"/>
  <c r="L16"/>
  <c r="BC25"/>
  <c r="BD25" s="1"/>
  <c r="AS24"/>
  <c r="AT24"/>
  <c r="AT25" s="1"/>
  <c r="X16" i="91"/>
  <c r="Y16"/>
  <c r="W15"/>
  <c r="A29"/>
  <c r="C28"/>
  <c r="A28"/>
  <c r="B30"/>
  <c r="J26"/>
  <c r="B27"/>
  <c r="C27" s="1"/>
  <c r="J27" s="1"/>
  <c r="BC25"/>
  <c r="BD25" s="1"/>
  <c r="AT24"/>
  <c r="AT25" s="1"/>
  <c r="AS24"/>
  <c r="AQ25" s="1"/>
  <c r="M16"/>
  <c r="W16" s="1"/>
  <c r="O17"/>
  <c r="N17" s="1"/>
  <c r="X17" s="1"/>
  <c r="AS25"/>
  <c r="L15"/>
  <c r="B27" i="90"/>
  <c r="C27" s="1"/>
  <c r="J27" s="1"/>
  <c r="J26"/>
  <c r="B30"/>
  <c r="A29"/>
  <c r="C28"/>
  <c r="A28"/>
  <c r="AS25"/>
  <c r="O17"/>
  <c r="N17" s="1"/>
  <c r="AT24"/>
  <c r="AT25" s="1"/>
  <c r="BC25"/>
  <c r="BD25" s="1"/>
  <c r="AS24"/>
  <c r="Y16"/>
  <c r="AQ29" i="94" l="1"/>
  <c r="AR28"/>
  <c r="AQ29" i="96"/>
  <c r="AR28"/>
  <c r="AR26" i="90"/>
  <c r="AR26" i="91"/>
  <c r="AQ27" i="92"/>
  <c r="AR26"/>
  <c r="AQ27" i="93"/>
  <c r="AR26"/>
  <c r="AQ27" i="95"/>
  <c r="AR26"/>
  <c r="AQ25" i="97"/>
  <c r="AR24"/>
  <c r="AQ25" i="98"/>
  <c r="AR24"/>
  <c r="BE29" i="94"/>
  <c r="BE29" i="96"/>
  <c r="BE27" i="90"/>
  <c r="BE27" i="91"/>
  <c r="BE27" i="92"/>
  <c r="BE27" i="93"/>
  <c r="BE27" i="95"/>
  <c r="BE25" i="97"/>
  <c r="BE25" i="98"/>
  <c r="K26" i="90"/>
  <c r="K27" s="1"/>
  <c r="K26" i="91"/>
  <c r="K27" s="1"/>
  <c r="K26" i="92"/>
  <c r="K27" s="1"/>
  <c r="K26" i="95"/>
  <c r="K27" s="1"/>
  <c r="K24" i="98"/>
  <c r="K25" s="1"/>
  <c r="K28" i="96"/>
  <c r="K29" s="1"/>
  <c r="K26" i="93"/>
  <c r="K27" s="1"/>
  <c r="N17" i="98"/>
  <c r="M17" s="1"/>
  <c r="K24" i="97"/>
  <c r="K25" s="1"/>
  <c r="K28" i="94"/>
  <c r="K29" s="1"/>
  <c r="M16" i="90"/>
  <c r="M17" i="93"/>
  <c r="W17" s="1"/>
  <c r="M17" i="94"/>
  <c r="W17" s="1"/>
  <c r="X17" i="98"/>
  <c r="Y17"/>
  <c r="BC25"/>
  <c r="BD25" s="1"/>
  <c r="AS24"/>
  <c r="AT24"/>
  <c r="AT25" s="1"/>
  <c r="O18"/>
  <c r="N18" s="1"/>
  <c r="X18" s="1"/>
  <c r="AS25"/>
  <c r="A29"/>
  <c r="C28"/>
  <c r="A28"/>
  <c r="B30"/>
  <c r="J26"/>
  <c r="B27"/>
  <c r="C27" s="1"/>
  <c r="J27" s="1"/>
  <c r="BC25" i="97"/>
  <c r="BD25" s="1"/>
  <c r="AS24"/>
  <c r="AT24"/>
  <c r="AT25" s="1"/>
  <c r="Y16"/>
  <c r="O17"/>
  <c r="W15"/>
  <c r="AS25"/>
  <c r="A29"/>
  <c r="C28"/>
  <c r="A28"/>
  <c r="B30"/>
  <c r="J26"/>
  <c r="B27"/>
  <c r="C27" s="1"/>
  <c r="J27" s="1"/>
  <c r="V15"/>
  <c r="N16"/>
  <c r="X17" i="96"/>
  <c r="Y17"/>
  <c r="W16"/>
  <c r="AS29"/>
  <c r="A33"/>
  <c r="C32"/>
  <c r="A32"/>
  <c r="B34"/>
  <c r="J30"/>
  <c r="B31"/>
  <c r="C31" s="1"/>
  <c r="J31" s="1"/>
  <c r="L16"/>
  <c r="O26"/>
  <c r="N26"/>
  <c r="X26" s="1"/>
  <c r="BC27"/>
  <c r="BD27" s="1"/>
  <c r="M17"/>
  <c r="W17" s="1"/>
  <c r="O18"/>
  <c r="N18" s="1"/>
  <c r="X18" s="1"/>
  <c r="AS28"/>
  <c r="AT28"/>
  <c r="AT29" s="1"/>
  <c r="Y17" i="95"/>
  <c r="B29"/>
  <c r="C29" s="1"/>
  <c r="J29" s="1"/>
  <c r="J28"/>
  <c r="B32"/>
  <c r="A31"/>
  <c r="C30"/>
  <c r="A30"/>
  <c r="AS27"/>
  <c r="L16"/>
  <c r="V16" s="1"/>
  <c r="AT25"/>
  <c r="V15"/>
  <c r="M17"/>
  <c r="W17" s="1"/>
  <c r="O18"/>
  <c r="N18" s="1"/>
  <c r="X18" s="1"/>
  <c r="AT26"/>
  <c r="AT27" s="1"/>
  <c r="BC27"/>
  <c r="BD27" s="1"/>
  <c r="AS26"/>
  <c r="O18" i="94"/>
  <c r="N18" s="1"/>
  <c r="X18" s="1"/>
  <c r="B31"/>
  <c r="C31" s="1"/>
  <c r="J31" s="1"/>
  <c r="J30"/>
  <c r="B34"/>
  <c r="A33"/>
  <c r="C32"/>
  <c r="A32"/>
  <c r="AS29"/>
  <c r="N26"/>
  <c r="X26" s="1"/>
  <c r="O26"/>
  <c r="Y17"/>
  <c r="L17"/>
  <c r="V17" s="1"/>
  <c r="AT28"/>
  <c r="AT29" s="1"/>
  <c r="BC29"/>
  <c r="BD29" s="1"/>
  <c r="AS28"/>
  <c r="L16"/>
  <c r="V16" s="1"/>
  <c r="AT26" i="93"/>
  <c r="AT27" s="1"/>
  <c r="AS26"/>
  <c r="BC27"/>
  <c r="BD27" s="1"/>
  <c r="O18"/>
  <c r="N18" s="1"/>
  <c r="X18" s="1"/>
  <c r="B29"/>
  <c r="C29" s="1"/>
  <c r="J29" s="1"/>
  <c r="J28"/>
  <c r="V16"/>
  <c r="AT25"/>
  <c r="AS27"/>
  <c r="Y17"/>
  <c r="L17"/>
  <c r="V17" s="1"/>
  <c r="B32"/>
  <c r="C30"/>
  <c r="A31"/>
  <c r="A30"/>
  <c r="BC27" i="92"/>
  <c r="BD27" s="1"/>
  <c r="AS26"/>
  <c r="AT26"/>
  <c r="AT27" s="1"/>
  <c r="M17"/>
  <c r="W17" s="1"/>
  <c r="Y17"/>
  <c r="L17"/>
  <c r="V17" s="1"/>
  <c r="V16"/>
  <c r="AS27"/>
  <c r="A31"/>
  <c r="C30"/>
  <c r="A30"/>
  <c r="B32"/>
  <c r="J28"/>
  <c r="B29"/>
  <c r="C29" s="1"/>
  <c r="J29" s="1"/>
  <c r="O18"/>
  <c r="N18" s="1"/>
  <c r="M18" s="1"/>
  <c r="W16"/>
  <c r="V15" i="91"/>
  <c r="M17"/>
  <c r="W17" s="1"/>
  <c r="O18"/>
  <c r="N18" s="1"/>
  <c r="X18" s="1"/>
  <c r="AS27"/>
  <c r="A31"/>
  <c r="C30"/>
  <c r="A30"/>
  <c r="B32"/>
  <c r="J28"/>
  <c r="B29"/>
  <c r="C29" s="1"/>
  <c r="J29" s="1"/>
  <c r="Y17"/>
  <c r="BC27"/>
  <c r="BD27" s="1"/>
  <c r="AS26"/>
  <c r="AQ27" s="1"/>
  <c r="AT26"/>
  <c r="AT27" s="1"/>
  <c r="L16"/>
  <c r="V16" s="1"/>
  <c r="X17" i="90"/>
  <c r="Y17"/>
  <c r="B29"/>
  <c r="C29" s="1"/>
  <c r="J29" s="1"/>
  <c r="J28"/>
  <c r="B32"/>
  <c r="A31"/>
  <c r="C30"/>
  <c r="A30"/>
  <c r="AS27"/>
  <c r="AQ27" s="1"/>
  <c r="M17"/>
  <c r="L17" s="1"/>
  <c r="O18"/>
  <c r="N18" s="1"/>
  <c r="X18" s="1"/>
  <c r="AT26"/>
  <c r="AT27" s="1"/>
  <c r="BC27"/>
  <c r="BD27" s="1"/>
  <c r="AS26"/>
  <c r="AQ31" i="94" l="1"/>
  <c r="AR30"/>
  <c r="AQ29" i="95"/>
  <c r="AR28"/>
  <c r="AQ31" i="96"/>
  <c r="AR30"/>
  <c r="AQ27" i="97"/>
  <c r="AR26"/>
  <c r="AR28" i="90"/>
  <c r="AR28" i="91"/>
  <c r="AQ29" i="92"/>
  <c r="AR28"/>
  <c r="AQ29" i="93"/>
  <c r="AR28"/>
  <c r="AQ27" i="98"/>
  <c r="AR26"/>
  <c r="BE29" i="90"/>
  <c r="BE29" i="91"/>
  <c r="BE29" i="92"/>
  <c r="BE29" i="93"/>
  <c r="BE27" i="98"/>
  <c r="BE31" i="94"/>
  <c r="BE29" i="95"/>
  <c r="BE31" i="96"/>
  <c r="BE27" i="97"/>
  <c r="BC29" i="96"/>
  <c r="BD29" s="1"/>
  <c r="L17" i="91"/>
  <c r="V17" s="1"/>
  <c r="L17" i="98"/>
  <c r="W17"/>
  <c r="K26" i="97"/>
  <c r="K27" s="1"/>
  <c r="W16" i="90"/>
  <c r="L16"/>
  <c r="V16" s="1"/>
  <c r="K28" i="93"/>
  <c r="K29" s="1"/>
  <c r="K28" i="95"/>
  <c r="K29" s="1"/>
  <c r="K28" i="91"/>
  <c r="K29" s="1"/>
  <c r="K26" i="98"/>
  <c r="K27" s="1"/>
  <c r="K30" i="94"/>
  <c r="K31" s="1"/>
  <c r="K30" i="96"/>
  <c r="K31" s="1"/>
  <c r="K28" i="92"/>
  <c r="K29" s="1"/>
  <c r="K28" i="90"/>
  <c r="K29" s="1"/>
  <c r="M18" i="96"/>
  <c r="W18" s="1"/>
  <c r="AS27" i="98"/>
  <c r="A31"/>
  <c r="C30"/>
  <c r="A30"/>
  <c r="B32"/>
  <c r="J28"/>
  <c r="B29"/>
  <c r="C29" s="1"/>
  <c r="J29" s="1"/>
  <c r="Y18"/>
  <c r="V17"/>
  <c r="BC27"/>
  <c r="BD27" s="1"/>
  <c r="AS26"/>
  <c r="AT26"/>
  <c r="AT27" s="1"/>
  <c r="M18"/>
  <c r="O19"/>
  <c r="N19" s="1"/>
  <c r="X19" s="1"/>
  <c r="AS27" i="97"/>
  <c r="A31"/>
  <c r="C30"/>
  <c r="A30"/>
  <c r="B32"/>
  <c r="J28"/>
  <c r="B29"/>
  <c r="C29" s="1"/>
  <c r="J29" s="1"/>
  <c r="O18"/>
  <c r="N18" s="1"/>
  <c r="X18" s="1"/>
  <c r="X16"/>
  <c r="M16"/>
  <c r="BC27"/>
  <c r="BD27" s="1"/>
  <c r="AS26"/>
  <c r="AT26"/>
  <c r="AT27" s="1"/>
  <c r="Y17"/>
  <c r="N17"/>
  <c r="O19" i="96"/>
  <c r="N19" s="1"/>
  <c r="X19" s="1"/>
  <c r="Y26"/>
  <c r="M26"/>
  <c r="W26" s="1"/>
  <c r="AS31"/>
  <c r="A35"/>
  <c r="C34"/>
  <c r="A34"/>
  <c r="B36"/>
  <c r="J32"/>
  <c r="B33"/>
  <c r="C33" s="1"/>
  <c r="J33" s="1"/>
  <c r="L17"/>
  <c r="V17" s="1"/>
  <c r="Y18"/>
  <c r="L18"/>
  <c r="V18" s="1"/>
  <c r="O27"/>
  <c r="N27"/>
  <c r="X27" s="1"/>
  <c r="V16"/>
  <c r="BC31"/>
  <c r="BD31" s="1"/>
  <c r="AS30"/>
  <c r="AT30"/>
  <c r="AT31" s="1"/>
  <c r="O26" i="95"/>
  <c r="N26"/>
  <c r="X26" s="1"/>
  <c r="Y18"/>
  <c r="AT28"/>
  <c r="AT29" s="1"/>
  <c r="BC29"/>
  <c r="BD29" s="1"/>
  <c r="AS28"/>
  <c r="L17"/>
  <c r="M18"/>
  <c r="L18" s="1"/>
  <c r="V18" s="1"/>
  <c r="O19"/>
  <c r="N19" s="1"/>
  <c r="X19" s="1"/>
  <c r="B31"/>
  <c r="C31" s="1"/>
  <c r="J31" s="1"/>
  <c r="J30"/>
  <c r="B34"/>
  <c r="A33"/>
  <c r="C32"/>
  <c r="A32"/>
  <c r="AS29"/>
  <c r="N27" i="94"/>
  <c r="X27" s="1"/>
  <c r="O27"/>
  <c r="B33"/>
  <c r="C33" s="1"/>
  <c r="J33" s="1"/>
  <c r="J32"/>
  <c r="B36"/>
  <c r="A35"/>
  <c r="C34"/>
  <c r="A34"/>
  <c r="AS31"/>
  <c r="Y18"/>
  <c r="Y26"/>
  <c r="M26"/>
  <c r="W26" s="1"/>
  <c r="AT30"/>
  <c r="AT31" s="1"/>
  <c r="BC31"/>
  <c r="BD31" s="1"/>
  <c r="AS30"/>
  <c r="M18"/>
  <c r="W18" s="1"/>
  <c r="O19"/>
  <c r="N19" s="1"/>
  <c r="X19" s="1"/>
  <c r="B34" i="93"/>
  <c r="A33"/>
  <c r="A32"/>
  <c r="C32"/>
  <c r="AT28"/>
  <c r="BC29"/>
  <c r="BD29" s="1"/>
  <c r="AS28"/>
  <c r="Y18"/>
  <c r="B31"/>
  <c r="C31" s="1"/>
  <c r="J31" s="1"/>
  <c r="J30"/>
  <c r="AS29"/>
  <c r="M18"/>
  <c r="W18" s="1"/>
  <c r="O19"/>
  <c r="N19" s="1"/>
  <c r="X19" s="1"/>
  <c r="O26"/>
  <c r="N26"/>
  <c r="X26" s="1"/>
  <c r="W18" i="92"/>
  <c r="Y18"/>
  <c r="L18"/>
  <c r="AS29"/>
  <c r="A33"/>
  <c r="C32"/>
  <c r="A32"/>
  <c r="B34"/>
  <c r="J30"/>
  <c r="B31"/>
  <c r="C31" s="1"/>
  <c r="J31" s="1"/>
  <c r="O26"/>
  <c r="N26"/>
  <c r="X26" s="1"/>
  <c r="X18"/>
  <c r="O19"/>
  <c r="BC29"/>
  <c r="BD29" s="1"/>
  <c r="AS28"/>
  <c r="AT28"/>
  <c r="AT29" s="1"/>
  <c r="AS29" i="91"/>
  <c r="A33"/>
  <c r="C32"/>
  <c r="A32"/>
  <c r="B34"/>
  <c r="J30"/>
  <c r="B31"/>
  <c r="C31" s="1"/>
  <c r="J31" s="1"/>
  <c r="Y18"/>
  <c r="O26"/>
  <c r="N26" s="1"/>
  <c r="X26" s="1"/>
  <c r="BC29"/>
  <c r="BD29" s="1"/>
  <c r="AS28"/>
  <c r="AT28"/>
  <c r="AT29" s="1"/>
  <c r="M18"/>
  <c r="O19"/>
  <c r="N19" s="1"/>
  <c r="V17" i="90"/>
  <c r="M18"/>
  <c r="W18" s="1"/>
  <c r="O19"/>
  <c r="N19" s="1"/>
  <c r="X19" s="1"/>
  <c r="B31"/>
  <c r="C31" s="1"/>
  <c r="J31" s="1"/>
  <c r="J30"/>
  <c r="B34"/>
  <c r="A33"/>
  <c r="C32"/>
  <c r="A32"/>
  <c r="AS29"/>
  <c r="AQ29" s="1"/>
  <c r="O26"/>
  <c r="N26"/>
  <c r="X26" s="1"/>
  <c r="Y18"/>
  <c r="W17"/>
  <c r="AT28"/>
  <c r="AT29" s="1"/>
  <c r="BC29"/>
  <c r="BD29" s="1"/>
  <c r="AS28"/>
  <c r="AQ33" i="94" l="1"/>
  <c r="AR32"/>
  <c r="AQ33" i="96"/>
  <c r="AR32"/>
  <c r="AQ29" i="97"/>
  <c r="AR28"/>
  <c r="AQ29" i="98"/>
  <c r="AR28"/>
  <c r="AQ31" i="90"/>
  <c r="AR30"/>
  <c r="AQ31" i="91"/>
  <c r="AR30"/>
  <c r="AQ29" s="1"/>
  <c r="AQ31" i="92"/>
  <c r="AR30"/>
  <c r="AQ31" i="93"/>
  <c r="AR30"/>
  <c r="AQ31" i="95"/>
  <c r="AR30"/>
  <c r="BE31" i="91"/>
  <c r="BE31" i="92"/>
  <c r="BE31" i="90"/>
  <c r="BE33" i="94"/>
  <c r="BE31" i="93"/>
  <c r="BE31" i="95"/>
  <c r="BE33" i="96"/>
  <c r="BE29" i="97"/>
  <c r="BE29" i="98"/>
  <c r="M26" i="91"/>
  <c r="W26" s="1"/>
  <c r="K28" i="98"/>
  <c r="K29" s="1"/>
  <c r="L18" i="90"/>
  <c r="V18" s="1"/>
  <c r="L26" i="96"/>
  <c r="V26" s="1"/>
  <c r="K30" i="92"/>
  <c r="K31" s="1"/>
  <c r="K32" i="94"/>
  <c r="K33" s="1"/>
  <c r="K30" i="91"/>
  <c r="K31" s="1"/>
  <c r="K30" i="93"/>
  <c r="K31" s="1"/>
  <c r="K30" i="90"/>
  <c r="K31" s="1"/>
  <c r="K32" i="96"/>
  <c r="K33" s="1"/>
  <c r="K30" i="95"/>
  <c r="K31" s="1"/>
  <c r="K28" i="97"/>
  <c r="K29" s="1"/>
  <c r="M19" i="90"/>
  <c r="W19" s="1"/>
  <c r="M18" i="97"/>
  <c r="W18" s="1"/>
  <c r="Y19" i="98"/>
  <c r="W18"/>
  <c r="L18"/>
  <c r="V18" s="1"/>
  <c r="AS29"/>
  <c r="A33"/>
  <c r="C32"/>
  <c r="A32"/>
  <c r="B34"/>
  <c r="J30"/>
  <c r="B31"/>
  <c r="C31" s="1"/>
  <c r="J31" s="1"/>
  <c r="M19"/>
  <c r="W19" s="1"/>
  <c r="O20"/>
  <c r="N20"/>
  <c r="X20" s="1"/>
  <c r="O26"/>
  <c r="N26"/>
  <c r="X26" s="1"/>
  <c r="BC29"/>
  <c r="BD29" s="1"/>
  <c r="AS28"/>
  <c r="AT28"/>
  <c r="AT29" s="1"/>
  <c r="X17" i="97"/>
  <c r="M17"/>
  <c r="W17" s="1"/>
  <c r="N26"/>
  <c r="X26" s="1"/>
  <c r="O26"/>
  <c r="W16"/>
  <c r="BC29"/>
  <c r="BD29" s="1"/>
  <c r="AS28"/>
  <c r="AT28"/>
  <c r="AT29" s="1"/>
  <c r="L17"/>
  <c r="V17" s="1"/>
  <c r="Y18"/>
  <c r="L18"/>
  <c r="V18" s="1"/>
  <c r="O19"/>
  <c r="AS29"/>
  <c r="A33"/>
  <c r="C32"/>
  <c r="A32"/>
  <c r="B34"/>
  <c r="J30"/>
  <c r="B31"/>
  <c r="C31" s="1"/>
  <c r="J31" s="1"/>
  <c r="L16"/>
  <c r="M27" i="96"/>
  <c r="W27" s="1"/>
  <c r="BC33"/>
  <c r="BD33" s="1"/>
  <c r="AS32"/>
  <c r="AT32"/>
  <c r="AT33" s="1"/>
  <c r="Y19"/>
  <c r="Y27"/>
  <c r="L27"/>
  <c r="V27" s="1"/>
  <c r="O28"/>
  <c r="N28"/>
  <c r="X28" s="1"/>
  <c r="AS33"/>
  <c r="A37"/>
  <c r="C36"/>
  <c r="A36"/>
  <c r="B38"/>
  <c r="J34"/>
  <c r="B35"/>
  <c r="C35" s="1"/>
  <c r="J35" s="1"/>
  <c r="M19"/>
  <c r="W19" s="1"/>
  <c r="O20"/>
  <c r="N20"/>
  <c r="X20" s="1"/>
  <c r="AT30" i="95"/>
  <c r="AT31" s="1"/>
  <c r="BC31"/>
  <c r="BD31" s="1"/>
  <c r="AS30"/>
  <c r="M19"/>
  <c r="W19" s="1"/>
  <c r="O20"/>
  <c r="N20"/>
  <c r="X20" s="1"/>
  <c r="V17"/>
  <c r="Y26"/>
  <c r="B33"/>
  <c r="C33" s="1"/>
  <c r="J33" s="1"/>
  <c r="J32"/>
  <c r="B36"/>
  <c r="A35"/>
  <c r="C34"/>
  <c r="A34"/>
  <c r="AS31"/>
  <c r="Y19"/>
  <c r="W18"/>
  <c r="M26"/>
  <c r="W26" s="1"/>
  <c r="O27"/>
  <c r="N27"/>
  <c r="X27" s="1"/>
  <c r="Y19" i="94"/>
  <c r="L26"/>
  <c r="V26" s="1"/>
  <c r="L18"/>
  <c r="V18" s="1"/>
  <c r="AT32"/>
  <c r="AT33" s="1"/>
  <c r="BC33"/>
  <c r="BD33" s="1"/>
  <c r="AS32"/>
  <c r="Y27"/>
  <c r="M19"/>
  <c r="W19" s="1"/>
  <c r="O20"/>
  <c r="N20"/>
  <c r="X20" s="1"/>
  <c r="B35"/>
  <c r="C35" s="1"/>
  <c r="J35" s="1"/>
  <c r="J34"/>
  <c r="B38"/>
  <c r="A37"/>
  <c r="C36"/>
  <c r="A36"/>
  <c r="AS33"/>
  <c r="M27"/>
  <c r="W27" s="1"/>
  <c r="N28"/>
  <c r="X28" s="1"/>
  <c r="O28"/>
  <c r="M28" s="1"/>
  <c r="W28" s="1"/>
  <c r="M26" i="93"/>
  <c r="W26" s="1"/>
  <c r="Y19"/>
  <c r="AT30"/>
  <c r="AT31" s="1"/>
  <c r="AS30"/>
  <c r="BC31"/>
  <c r="BD31" s="1"/>
  <c r="B33"/>
  <c r="C33" s="1"/>
  <c r="J33" s="1"/>
  <c r="J32"/>
  <c r="Y26"/>
  <c r="L26"/>
  <c r="V26" s="1"/>
  <c r="N27"/>
  <c r="X27" s="1"/>
  <c r="O27"/>
  <c r="M19"/>
  <c r="W19" s="1"/>
  <c r="O20"/>
  <c r="N20"/>
  <c r="X20" s="1"/>
  <c r="AS31"/>
  <c r="L18"/>
  <c r="AT29"/>
  <c r="A35"/>
  <c r="B36"/>
  <c r="C34"/>
  <c r="A34"/>
  <c r="Y19" i="92"/>
  <c r="O27"/>
  <c r="N27"/>
  <c r="X27" s="1"/>
  <c r="AS31"/>
  <c r="A35"/>
  <c r="C34"/>
  <c r="A34"/>
  <c r="B36"/>
  <c r="J32"/>
  <c r="B33"/>
  <c r="C33" s="1"/>
  <c r="J33" s="1"/>
  <c r="V18"/>
  <c r="N19"/>
  <c r="O20"/>
  <c r="N20"/>
  <c r="X20" s="1"/>
  <c r="M26"/>
  <c r="W26" s="1"/>
  <c r="Y26"/>
  <c r="BC31"/>
  <c r="BD31" s="1"/>
  <c r="AS30"/>
  <c r="AT30"/>
  <c r="AT31" s="1"/>
  <c r="X19" i="91"/>
  <c r="Y19"/>
  <c r="W18"/>
  <c r="L18"/>
  <c r="V18" s="1"/>
  <c r="AS31"/>
  <c r="A35"/>
  <c r="C34"/>
  <c r="A34"/>
  <c r="B36"/>
  <c r="J32"/>
  <c r="B33"/>
  <c r="C33" s="1"/>
  <c r="J33" s="1"/>
  <c r="M19"/>
  <c r="W19" s="1"/>
  <c r="O20"/>
  <c r="N20"/>
  <c r="X20" s="1"/>
  <c r="Y26"/>
  <c r="L26"/>
  <c r="V26" s="1"/>
  <c r="N27"/>
  <c r="X27" s="1"/>
  <c r="O27"/>
  <c r="BC31"/>
  <c r="BD31" s="1"/>
  <c r="AS30"/>
  <c r="AT30"/>
  <c r="AT31" s="1"/>
  <c r="Y26" i="90"/>
  <c r="B33"/>
  <c r="C33" s="1"/>
  <c r="J33" s="1"/>
  <c r="J32"/>
  <c r="A35"/>
  <c r="B36"/>
  <c r="A34"/>
  <c r="C34"/>
  <c r="AS31"/>
  <c r="O20"/>
  <c r="N20"/>
  <c r="X20" s="1"/>
  <c r="M26"/>
  <c r="W26" s="1"/>
  <c r="O27"/>
  <c r="N27"/>
  <c r="X27" s="1"/>
  <c r="AT30"/>
  <c r="AT31" s="1"/>
  <c r="BC31"/>
  <c r="BD31" s="1"/>
  <c r="AS30"/>
  <c r="Y19"/>
  <c r="L19"/>
  <c r="V19" s="1"/>
  <c r="AQ33" i="92" l="1"/>
  <c r="AR32"/>
  <c r="AQ35" i="94"/>
  <c r="AR34"/>
  <c r="AQ33" i="95"/>
  <c r="AR32"/>
  <c r="AQ35" i="96"/>
  <c r="AR34"/>
  <c r="AQ31" i="98"/>
  <c r="AR30"/>
  <c r="AQ33" i="90"/>
  <c r="AR32"/>
  <c r="AQ33" i="91"/>
  <c r="AR32"/>
  <c r="AQ33" i="93"/>
  <c r="AR32"/>
  <c r="AQ31" i="97"/>
  <c r="AR30"/>
  <c r="BE33" i="90"/>
  <c r="BE33" i="91"/>
  <c r="BE33" i="92"/>
  <c r="BE33" i="93"/>
  <c r="BE31" i="97"/>
  <c r="BE35" i="94"/>
  <c r="BE33" i="95"/>
  <c r="BE35" i="96"/>
  <c r="BE31" i="98"/>
  <c r="M20" i="92"/>
  <c r="W20" s="1"/>
  <c r="L26"/>
  <c r="V26" s="1"/>
  <c r="M27" i="91"/>
  <c r="W27" s="1"/>
  <c r="M27" i="95"/>
  <c r="W27" s="1"/>
  <c r="K32"/>
  <c r="K33" s="1"/>
  <c r="K34" i="96"/>
  <c r="K35" s="1"/>
  <c r="K32" i="93"/>
  <c r="K33" s="1"/>
  <c r="K34" i="94"/>
  <c r="K35" s="1"/>
  <c r="L19" i="95"/>
  <c r="V19" s="1"/>
  <c r="M26" i="97"/>
  <c r="W26" s="1"/>
  <c r="K30"/>
  <c r="K31" s="1"/>
  <c r="K30" i="98"/>
  <c r="K31" s="1"/>
  <c r="K32" i="90"/>
  <c r="K33" s="1"/>
  <c r="K32" i="91"/>
  <c r="K33" s="1"/>
  <c r="K32" i="92"/>
  <c r="K33" s="1"/>
  <c r="M27"/>
  <c r="W27" s="1"/>
  <c r="M20" i="94"/>
  <c r="W20" s="1"/>
  <c r="L26" i="95"/>
  <c r="V26" s="1"/>
  <c r="M20"/>
  <c r="W20" s="1"/>
  <c r="M26" i="98"/>
  <c r="W26" s="1"/>
  <c r="Y26"/>
  <c r="L26"/>
  <c r="V26" s="1"/>
  <c r="Y20"/>
  <c r="BC31"/>
  <c r="BD31" s="1"/>
  <c r="AS30"/>
  <c r="AT30"/>
  <c r="AT31" s="1"/>
  <c r="L19"/>
  <c r="V19" s="1"/>
  <c r="O27"/>
  <c r="N27"/>
  <c r="X27" s="1"/>
  <c r="M20"/>
  <c r="W20" s="1"/>
  <c r="O21"/>
  <c r="N21"/>
  <c r="X21" s="1"/>
  <c r="AS31"/>
  <c r="A35"/>
  <c r="C34"/>
  <c r="A34"/>
  <c r="B36"/>
  <c r="J32"/>
  <c r="B33"/>
  <c r="C33" s="1"/>
  <c r="J33" s="1"/>
  <c r="V16" i="97"/>
  <c r="BC31"/>
  <c r="BD31" s="1"/>
  <c r="AS30"/>
  <c r="AT30"/>
  <c r="AT31" s="1"/>
  <c r="Y19"/>
  <c r="N19"/>
  <c r="Y26"/>
  <c r="L26"/>
  <c r="V26" s="1"/>
  <c r="N27"/>
  <c r="X27" s="1"/>
  <c r="O27"/>
  <c r="AS31"/>
  <c r="A35"/>
  <c r="C34"/>
  <c r="A34"/>
  <c r="B36"/>
  <c r="J32"/>
  <c r="B33"/>
  <c r="C33" s="1"/>
  <c r="J33" s="1"/>
  <c r="N20"/>
  <c r="X20" s="1"/>
  <c r="O20"/>
  <c r="M20" i="96"/>
  <c r="W20" s="1"/>
  <c r="O21"/>
  <c r="N21"/>
  <c r="X21" s="1"/>
  <c r="AS35"/>
  <c r="A39"/>
  <c r="C38"/>
  <c r="A38"/>
  <c r="B40"/>
  <c r="J36"/>
  <c r="B37"/>
  <c r="C37" s="1"/>
  <c r="J37" s="1"/>
  <c r="Y28"/>
  <c r="Y20"/>
  <c r="L20"/>
  <c r="V20" s="1"/>
  <c r="BC35"/>
  <c r="BD35" s="1"/>
  <c r="AS34"/>
  <c r="AT34"/>
  <c r="AT35" s="1"/>
  <c r="M28"/>
  <c r="W28" s="1"/>
  <c r="O29"/>
  <c r="N29"/>
  <c r="X29" s="1"/>
  <c r="L19"/>
  <c r="Y27" i="95"/>
  <c r="L27"/>
  <c r="V27" s="1"/>
  <c r="B35"/>
  <c r="C35" s="1"/>
  <c r="J35" s="1"/>
  <c r="J34"/>
  <c r="B38"/>
  <c r="A37"/>
  <c r="C36"/>
  <c r="A36"/>
  <c r="AS33"/>
  <c r="O21"/>
  <c r="N21"/>
  <c r="X21" s="1"/>
  <c r="O28"/>
  <c r="N28"/>
  <c r="X28" s="1"/>
  <c r="AT32"/>
  <c r="AT33" s="1"/>
  <c r="BC33"/>
  <c r="BD33" s="1"/>
  <c r="AS32"/>
  <c r="Y20"/>
  <c r="L20"/>
  <c r="V20" s="1"/>
  <c r="B37" i="94"/>
  <c r="C37" s="1"/>
  <c r="J37" s="1"/>
  <c r="J36"/>
  <c r="B40"/>
  <c r="A39"/>
  <c r="C38"/>
  <c r="A38"/>
  <c r="AS35"/>
  <c r="O21"/>
  <c r="N21"/>
  <c r="X21" s="1"/>
  <c r="L27"/>
  <c r="V27" s="1"/>
  <c r="L19"/>
  <c r="V19" s="1"/>
  <c r="Y28"/>
  <c r="L28"/>
  <c r="V28" s="1"/>
  <c r="N29"/>
  <c r="X29" s="1"/>
  <c r="O29"/>
  <c r="AT34"/>
  <c r="AT35" s="1"/>
  <c r="BC35"/>
  <c r="BD35" s="1"/>
  <c r="AS34"/>
  <c r="Y20"/>
  <c r="L20"/>
  <c r="V20" s="1"/>
  <c r="B35" i="93"/>
  <c r="C35" s="1"/>
  <c r="J35" s="1"/>
  <c r="J34"/>
  <c r="Y20"/>
  <c r="N28"/>
  <c r="X28" s="1"/>
  <c r="O28"/>
  <c r="AS33"/>
  <c r="A37"/>
  <c r="C36"/>
  <c r="A36"/>
  <c r="B38"/>
  <c r="V18"/>
  <c r="M20"/>
  <c r="W20" s="1"/>
  <c r="O21"/>
  <c r="N21"/>
  <c r="X21" s="1"/>
  <c r="Y27"/>
  <c r="M27"/>
  <c r="W27" s="1"/>
  <c r="AT32"/>
  <c r="AT33" s="1"/>
  <c r="BC33"/>
  <c r="BD33" s="1"/>
  <c r="AS32"/>
  <c r="L19"/>
  <c r="V19" s="1"/>
  <c r="O21" i="92"/>
  <c r="N21"/>
  <c r="X21" s="1"/>
  <c r="AS33"/>
  <c r="A37"/>
  <c r="C36"/>
  <c r="A36"/>
  <c r="B38"/>
  <c r="J34"/>
  <c r="B35"/>
  <c r="C35" s="1"/>
  <c r="J35" s="1"/>
  <c r="Y27"/>
  <c r="L27"/>
  <c r="V27" s="1"/>
  <c r="Y20"/>
  <c r="L20"/>
  <c r="V20" s="1"/>
  <c r="X19"/>
  <c r="M19"/>
  <c r="BC33"/>
  <c r="BD33" s="1"/>
  <c r="AS32"/>
  <c r="AT32"/>
  <c r="AT33" s="1"/>
  <c r="O28"/>
  <c r="N28"/>
  <c r="X28" s="1"/>
  <c r="O28" i="91"/>
  <c r="N28" s="1"/>
  <c r="X28" s="1"/>
  <c r="Y20"/>
  <c r="BC33"/>
  <c r="BD33" s="1"/>
  <c r="AS32"/>
  <c r="AT32"/>
  <c r="AT33" s="1"/>
  <c r="L19"/>
  <c r="V19" s="1"/>
  <c r="Y27"/>
  <c r="L27"/>
  <c r="V27" s="1"/>
  <c r="M20"/>
  <c r="W20" s="1"/>
  <c r="O21"/>
  <c r="N21"/>
  <c r="X21" s="1"/>
  <c r="AS33"/>
  <c r="A37"/>
  <c r="C36"/>
  <c r="A36"/>
  <c r="B38"/>
  <c r="J34"/>
  <c r="B35"/>
  <c r="C35" s="1"/>
  <c r="J35" s="1"/>
  <c r="M27" i="90"/>
  <c r="W27" s="1"/>
  <c r="O28"/>
  <c r="N28"/>
  <c r="X28" s="1"/>
  <c r="Y20"/>
  <c r="B35"/>
  <c r="C35" s="1"/>
  <c r="J35" s="1"/>
  <c r="J34"/>
  <c r="A37"/>
  <c r="C36"/>
  <c r="A36"/>
  <c r="B38"/>
  <c r="AT32"/>
  <c r="AT33" s="1"/>
  <c r="AS32"/>
  <c r="BC33"/>
  <c r="BD33" s="1"/>
  <c r="L26"/>
  <c r="V26" s="1"/>
  <c r="Y27"/>
  <c r="M20"/>
  <c r="W20" s="1"/>
  <c r="O21"/>
  <c r="N21"/>
  <c r="X21" s="1"/>
  <c r="AS33"/>
  <c r="AR34" i="91" l="1"/>
  <c r="AQ35" i="92"/>
  <c r="AR34"/>
  <c r="AQ35" i="93"/>
  <c r="AR34"/>
  <c r="AQ37" i="94"/>
  <c r="AR36"/>
  <c r="AQ35" i="95"/>
  <c r="AR34"/>
  <c r="AQ33" i="98"/>
  <c r="AR32"/>
  <c r="AR34" i="90"/>
  <c r="AQ37" i="96"/>
  <c r="AR36"/>
  <c r="AQ33" i="97"/>
  <c r="AR32"/>
  <c r="BE35" i="90"/>
  <c r="BE37" i="96"/>
  <c r="BE33" i="97"/>
  <c r="M27"/>
  <c r="W27" s="1"/>
  <c r="BE35" i="91"/>
  <c r="BE35" i="92"/>
  <c r="BE35" i="93"/>
  <c r="BE37" i="94"/>
  <c r="BE35" i="95"/>
  <c r="BE33" i="98"/>
  <c r="M29" i="94"/>
  <c r="W29" s="1"/>
  <c r="L27" i="90"/>
  <c r="V27" s="1"/>
  <c r="M28" i="92"/>
  <c r="W28" s="1"/>
  <c r="L27" i="93"/>
  <c r="V27" s="1"/>
  <c r="M20" i="97"/>
  <c r="W20" s="1"/>
  <c r="K34" i="91"/>
  <c r="K35" s="1"/>
  <c r="K32" i="98"/>
  <c r="K33" s="1"/>
  <c r="K36" i="94"/>
  <c r="K37" s="1"/>
  <c r="K36" i="96"/>
  <c r="K37" s="1"/>
  <c r="M28" i="91"/>
  <c r="W28" s="1"/>
  <c r="K34" i="92"/>
  <c r="K35" s="1"/>
  <c r="K34" i="90"/>
  <c r="K35" s="1"/>
  <c r="K32" i="97"/>
  <c r="K33" s="1"/>
  <c r="K34" i="93"/>
  <c r="K35" s="1"/>
  <c r="K34" i="95"/>
  <c r="K35" s="1"/>
  <c r="M21" i="90"/>
  <c r="W21" s="1"/>
  <c r="M28"/>
  <c r="W28" s="1"/>
  <c r="M21" i="91"/>
  <c r="W21" s="1"/>
  <c r="M21" i="98"/>
  <c r="W21" s="1"/>
  <c r="M27"/>
  <c r="W27" s="1"/>
  <c r="AS33"/>
  <c r="A37"/>
  <c r="C36"/>
  <c r="A36"/>
  <c r="B38"/>
  <c r="J34"/>
  <c r="B35"/>
  <c r="C35" s="1"/>
  <c r="J35" s="1"/>
  <c r="Y21"/>
  <c r="L21"/>
  <c r="V21" s="1"/>
  <c r="O28"/>
  <c r="N28"/>
  <c r="X28" s="1"/>
  <c r="L20"/>
  <c r="V20" s="1"/>
  <c r="BC33"/>
  <c r="BD33" s="1"/>
  <c r="AS32"/>
  <c r="AT32"/>
  <c r="AT33" s="1"/>
  <c r="O22"/>
  <c r="N22"/>
  <c r="X22" s="1"/>
  <c r="Y27"/>
  <c r="BC33" i="97"/>
  <c r="BD33" s="1"/>
  <c r="AS32"/>
  <c r="AT32"/>
  <c r="AT33" s="1"/>
  <c r="Y27"/>
  <c r="L27"/>
  <c r="V27" s="1"/>
  <c r="Y20"/>
  <c r="L20"/>
  <c r="V20" s="1"/>
  <c r="N21"/>
  <c r="X21" s="1"/>
  <c r="O21"/>
  <c r="M21" s="1"/>
  <c r="W21" s="1"/>
  <c r="AS33"/>
  <c r="A37"/>
  <c r="C36"/>
  <c r="A36"/>
  <c r="B38"/>
  <c r="J34"/>
  <c r="B35"/>
  <c r="C35" s="1"/>
  <c r="J35" s="1"/>
  <c r="N28"/>
  <c r="X28" s="1"/>
  <c r="O28"/>
  <c r="X19"/>
  <c r="M19"/>
  <c r="O30" i="96"/>
  <c r="N30" s="1"/>
  <c r="X30" s="1"/>
  <c r="BC37"/>
  <c r="BD37" s="1"/>
  <c r="AS36"/>
  <c r="AT36"/>
  <c r="AT37" s="1"/>
  <c r="M21"/>
  <c r="W21" s="1"/>
  <c r="O22"/>
  <c r="N22"/>
  <c r="X22" s="1"/>
  <c r="V19"/>
  <c r="M29"/>
  <c r="W29" s="1"/>
  <c r="Y29"/>
  <c r="L28"/>
  <c r="V28" s="1"/>
  <c r="AS37"/>
  <c r="A41"/>
  <c r="C40"/>
  <c r="A40"/>
  <c r="B42"/>
  <c r="J38"/>
  <c r="B39"/>
  <c r="C39" s="1"/>
  <c r="J39" s="1"/>
  <c r="Y21"/>
  <c r="Y28" i="95"/>
  <c r="Y21"/>
  <c r="AT34"/>
  <c r="AT35" s="1"/>
  <c r="BC35"/>
  <c r="BD35" s="1"/>
  <c r="AS34"/>
  <c r="M28"/>
  <c r="W28" s="1"/>
  <c r="O29"/>
  <c r="N29"/>
  <c r="X29" s="1"/>
  <c r="M21"/>
  <c r="W21" s="1"/>
  <c r="O22"/>
  <c r="N22"/>
  <c r="X22" s="1"/>
  <c r="B37"/>
  <c r="C37" s="1"/>
  <c r="J37" s="1"/>
  <c r="J36"/>
  <c r="B40"/>
  <c r="A39"/>
  <c r="C38"/>
  <c r="A38"/>
  <c r="AS35"/>
  <c r="Y21" i="94"/>
  <c r="AT36"/>
  <c r="AT37" s="1"/>
  <c r="BC37"/>
  <c r="BD37" s="1"/>
  <c r="AS36"/>
  <c r="Y29"/>
  <c r="L29"/>
  <c r="V29" s="1"/>
  <c r="O30"/>
  <c r="N30" s="1"/>
  <c r="X30" s="1"/>
  <c r="M21"/>
  <c r="W21" s="1"/>
  <c r="O22"/>
  <c r="N22"/>
  <c r="X22" s="1"/>
  <c r="B39"/>
  <c r="C39" s="1"/>
  <c r="J39" s="1"/>
  <c r="J38"/>
  <c r="B42"/>
  <c r="A41"/>
  <c r="C40"/>
  <c r="A40"/>
  <c r="AS37"/>
  <c r="M21" i="93"/>
  <c r="W21" s="1"/>
  <c r="O22"/>
  <c r="N22"/>
  <c r="X22" s="1"/>
  <c r="A39"/>
  <c r="C38"/>
  <c r="A38"/>
  <c r="B40"/>
  <c r="J36"/>
  <c r="B37"/>
  <c r="C37" s="1"/>
  <c r="J37" s="1"/>
  <c r="Y28"/>
  <c r="L20"/>
  <c r="V20" s="1"/>
  <c r="BC35"/>
  <c r="BD35" s="1"/>
  <c r="AT34"/>
  <c r="AT35" s="1"/>
  <c r="AS34"/>
  <c r="Y21"/>
  <c r="M28"/>
  <c r="W28" s="1"/>
  <c r="N29"/>
  <c r="X29" s="1"/>
  <c r="O29"/>
  <c r="AS35"/>
  <c r="O29" i="92"/>
  <c r="N29"/>
  <c r="X29" s="1"/>
  <c r="W19"/>
  <c r="L19"/>
  <c r="AS35"/>
  <c r="A39"/>
  <c r="C38"/>
  <c r="A38"/>
  <c r="B40"/>
  <c r="J36"/>
  <c r="B37"/>
  <c r="C37" s="1"/>
  <c r="J37" s="1"/>
  <c r="O22"/>
  <c r="N22"/>
  <c r="X22" s="1"/>
  <c r="Y28"/>
  <c r="L28"/>
  <c r="V28" s="1"/>
  <c r="BC35"/>
  <c r="BD35" s="1"/>
  <c r="AS34"/>
  <c r="AT34"/>
  <c r="AT35" s="1"/>
  <c r="M21"/>
  <c r="W21" s="1"/>
  <c r="Y21"/>
  <c r="AS35" i="91"/>
  <c r="A39"/>
  <c r="C38"/>
  <c r="A38"/>
  <c r="B40"/>
  <c r="J36"/>
  <c r="B37"/>
  <c r="C37" s="1"/>
  <c r="J37" s="1"/>
  <c r="Y21"/>
  <c r="L21"/>
  <c r="V21" s="1"/>
  <c r="L20"/>
  <c r="V20" s="1"/>
  <c r="Y28"/>
  <c r="N29"/>
  <c r="X29" s="1"/>
  <c r="O29"/>
  <c r="BC35"/>
  <c r="BD35" s="1"/>
  <c r="AS34"/>
  <c r="AT34"/>
  <c r="AT35" s="1"/>
  <c r="O22"/>
  <c r="N22"/>
  <c r="X22" s="1"/>
  <c r="O22" i="90"/>
  <c r="N22"/>
  <c r="X22" s="1"/>
  <c r="AS35"/>
  <c r="O29"/>
  <c r="N29"/>
  <c r="X29" s="1"/>
  <c r="Y21"/>
  <c r="L21"/>
  <c r="V21" s="1"/>
  <c r="A39"/>
  <c r="C38"/>
  <c r="A38"/>
  <c r="B40"/>
  <c r="J36"/>
  <c r="B37"/>
  <c r="C37" s="1"/>
  <c r="J37" s="1"/>
  <c r="BC35"/>
  <c r="BD35" s="1"/>
  <c r="AS34"/>
  <c r="AQ35" s="1"/>
  <c r="AT34"/>
  <c r="AT35" s="1"/>
  <c r="L20"/>
  <c r="V20" s="1"/>
  <c r="Y28"/>
  <c r="L28"/>
  <c r="V28" s="1"/>
  <c r="AQ35" i="91" l="1"/>
  <c r="L28"/>
  <c r="V28" s="1"/>
  <c r="AQ39" i="94"/>
  <c r="AR38"/>
  <c r="AQ39" i="96"/>
  <c r="AR38"/>
  <c r="AQ35" i="97"/>
  <c r="AR34"/>
  <c r="AQ37" i="91"/>
  <c r="AR36"/>
  <c r="AQ37" i="92"/>
  <c r="AR36"/>
  <c r="AR36" i="90"/>
  <c r="AQ37" i="93"/>
  <c r="AR36"/>
  <c r="AQ37" i="95"/>
  <c r="AR36"/>
  <c r="AQ35" i="98"/>
  <c r="AR34"/>
  <c r="BE37" i="90"/>
  <c r="BE37" i="93"/>
  <c r="BE37" i="95"/>
  <c r="BE35" i="98"/>
  <c r="BE37" i="91"/>
  <c r="BE37" i="92"/>
  <c r="BE39" i="94"/>
  <c r="BE39" i="96"/>
  <c r="BE35" i="97"/>
  <c r="L21" i="96"/>
  <c r="V21" s="1"/>
  <c r="L29"/>
  <c r="V29" s="1"/>
  <c r="M22" i="95"/>
  <c r="W22" s="1"/>
  <c r="L27" i="98"/>
  <c r="V27" s="1"/>
  <c r="M29" i="93"/>
  <c r="W29" s="1"/>
  <c r="M22" i="96"/>
  <c r="W22" s="1"/>
  <c r="K36" i="95"/>
  <c r="K37" s="1"/>
  <c r="K34" i="97"/>
  <c r="K35" s="1"/>
  <c r="K36" i="92"/>
  <c r="K37" s="1"/>
  <c r="K38" i="96"/>
  <c r="K39" s="1"/>
  <c r="K34" i="98"/>
  <c r="K35" s="1"/>
  <c r="M22" i="92"/>
  <c r="W22" s="1"/>
  <c r="L21" i="93"/>
  <c r="V21" s="1"/>
  <c r="M22"/>
  <c r="W22" s="1"/>
  <c r="M22" i="94"/>
  <c r="W22" s="1"/>
  <c r="M30"/>
  <c r="W30" s="1"/>
  <c r="M28" i="97"/>
  <c r="W28" s="1"/>
  <c r="K36" i="93"/>
  <c r="K37" s="1"/>
  <c r="K36" i="90"/>
  <c r="K37" s="1"/>
  <c r="K38" i="94"/>
  <c r="K39" s="1"/>
  <c r="K36" i="91"/>
  <c r="K37" s="1"/>
  <c r="L21" i="92"/>
  <c r="V21" s="1"/>
  <c r="M29" i="95"/>
  <c r="W29" s="1"/>
  <c r="M22" i="98"/>
  <c r="W22" s="1"/>
  <c r="O23"/>
  <c r="N23"/>
  <c r="X23" s="1"/>
  <c r="Y28"/>
  <c r="AS35"/>
  <c r="B40"/>
  <c r="A39"/>
  <c r="C38"/>
  <c r="A38"/>
  <c r="J36"/>
  <c r="B37"/>
  <c r="C37" s="1"/>
  <c r="J37" s="1"/>
  <c r="Y22"/>
  <c r="L22"/>
  <c r="V22" s="1"/>
  <c r="M28"/>
  <c r="W28" s="1"/>
  <c r="O29"/>
  <c r="N29"/>
  <c r="X29" s="1"/>
  <c r="BC35"/>
  <c r="BD35" s="1"/>
  <c r="AS34"/>
  <c r="AT34"/>
  <c r="AT35" s="1"/>
  <c r="W19" i="97"/>
  <c r="BC35"/>
  <c r="BD35" s="1"/>
  <c r="AS34"/>
  <c r="AT34"/>
  <c r="AT35" s="1"/>
  <c r="Y21"/>
  <c r="L21"/>
  <c r="V21" s="1"/>
  <c r="Y28"/>
  <c r="L28"/>
  <c r="V28" s="1"/>
  <c r="N29"/>
  <c r="X29" s="1"/>
  <c r="O29"/>
  <c r="M29" s="1"/>
  <c r="W29" s="1"/>
  <c r="AS35"/>
  <c r="A39"/>
  <c r="C38"/>
  <c r="A38"/>
  <c r="B40"/>
  <c r="J36"/>
  <c r="B37"/>
  <c r="C37" s="1"/>
  <c r="J37" s="1"/>
  <c r="N22"/>
  <c r="X22" s="1"/>
  <c r="O22"/>
  <c r="L19"/>
  <c r="BC39" i="96"/>
  <c r="BD39" s="1"/>
  <c r="AS38"/>
  <c r="AT38"/>
  <c r="AT39" s="1"/>
  <c r="O23"/>
  <c r="N23"/>
  <c r="X23" s="1"/>
  <c r="O31"/>
  <c r="N31" s="1"/>
  <c r="X31" s="1"/>
  <c r="AS39"/>
  <c r="B44"/>
  <c r="A43"/>
  <c r="C42"/>
  <c r="A42"/>
  <c r="J40"/>
  <c r="B41"/>
  <c r="C41" s="1"/>
  <c r="J41" s="1"/>
  <c r="Y22"/>
  <c r="L22"/>
  <c r="V22" s="1"/>
  <c r="Y30"/>
  <c r="M30"/>
  <c r="W30" s="1"/>
  <c r="AT36" i="95"/>
  <c r="AT37" s="1"/>
  <c r="BC37"/>
  <c r="BD37" s="1"/>
  <c r="AS36"/>
  <c r="Y22"/>
  <c r="L22"/>
  <c r="V22" s="1"/>
  <c r="O30"/>
  <c r="N30" s="1"/>
  <c r="X30" s="1"/>
  <c r="L21"/>
  <c r="V21" s="1"/>
  <c r="L28"/>
  <c r="V28" s="1"/>
  <c r="B39"/>
  <c r="C39" s="1"/>
  <c r="J39" s="1"/>
  <c r="J38"/>
  <c r="B42"/>
  <c r="A41"/>
  <c r="C40"/>
  <c r="A40"/>
  <c r="AS37"/>
  <c r="O23"/>
  <c r="N23"/>
  <c r="X23" s="1"/>
  <c r="Y29"/>
  <c r="L29"/>
  <c r="V29" s="1"/>
  <c r="B41" i="94"/>
  <c r="C41" s="1"/>
  <c r="J41" s="1"/>
  <c r="J40"/>
  <c r="B44"/>
  <c r="A43"/>
  <c r="C42"/>
  <c r="A42"/>
  <c r="AS39"/>
  <c r="O23"/>
  <c r="N23"/>
  <c r="X23" s="1"/>
  <c r="L21"/>
  <c r="V21" s="1"/>
  <c r="AT38"/>
  <c r="AT39" s="1"/>
  <c r="BC39"/>
  <c r="BD39" s="1"/>
  <c r="AS38"/>
  <c r="Y22"/>
  <c r="L22"/>
  <c r="V22" s="1"/>
  <c r="Y30"/>
  <c r="L30"/>
  <c r="V30" s="1"/>
  <c r="O31"/>
  <c r="N31" s="1"/>
  <c r="Y29" i="93"/>
  <c r="L29"/>
  <c r="V29" s="1"/>
  <c r="BC37"/>
  <c r="BD37" s="1"/>
  <c r="AS36"/>
  <c r="AT36"/>
  <c r="AT37" s="1"/>
  <c r="O23"/>
  <c r="N23"/>
  <c r="X23" s="1"/>
  <c r="O30"/>
  <c r="N30" s="1"/>
  <c r="X30" s="1"/>
  <c r="L28"/>
  <c r="V28" s="1"/>
  <c r="AS37"/>
  <c r="A41"/>
  <c r="C40"/>
  <c r="A40"/>
  <c r="B42"/>
  <c r="J38"/>
  <c r="B39"/>
  <c r="C39" s="1"/>
  <c r="J39" s="1"/>
  <c r="Y22"/>
  <c r="L22"/>
  <c r="V22" s="1"/>
  <c r="Y22" i="92"/>
  <c r="L22"/>
  <c r="V22" s="1"/>
  <c r="AS37"/>
  <c r="A41"/>
  <c r="C40"/>
  <c r="A40"/>
  <c r="B42"/>
  <c r="J38"/>
  <c r="B39"/>
  <c r="C39" s="1"/>
  <c r="J39" s="1"/>
  <c r="V19"/>
  <c r="O30"/>
  <c r="O23"/>
  <c r="N23"/>
  <c r="X23" s="1"/>
  <c r="BC37"/>
  <c r="BD37" s="1"/>
  <c r="AS36"/>
  <c r="AT36"/>
  <c r="AT37" s="1"/>
  <c r="M29"/>
  <c r="W29" s="1"/>
  <c r="Y29"/>
  <c r="L29"/>
  <c r="V29" s="1"/>
  <c r="M22" i="91"/>
  <c r="W22" s="1"/>
  <c r="O23"/>
  <c r="N23"/>
  <c r="X23" s="1"/>
  <c r="Y29"/>
  <c r="AS37"/>
  <c r="A41"/>
  <c r="C40"/>
  <c r="A40"/>
  <c r="B42"/>
  <c r="J38"/>
  <c r="B39"/>
  <c r="C39" s="1"/>
  <c r="J39" s="1"/>
  <c r="Y22"/>
  <c r="L22"/>
  <c r="V22" s="1"/>
  <c r="M29"/>
  <c r="W29" s="1"/>
  <c r="O30"/>
  <c r="N30" s="1"/>
  <c r="BC37"/>
  <c r="BD37" s="1"/>
  <c r="AS36"/>
  <c r="AT36"/>
  <c r="AT37" s="1"/>
  <c r="AS37" i="90"/>
  <c r="A41"/>
  <c r="C40"/>
  <c r="A40"/>
  <c r="B42"/>
  <c r="J38"/>
  <c r="B39"/>
  <c r="C39" s="1"/>
  <c r="J39" s="1"/>
  <c r="Y29"/>
  <c r="Y22"/>
  <c r="BC37"/>
  <c r="BD37" s="1"/>
  <c r="AS36"/>
  <c r="AQ37" s="1"/>
  <c r="AT36"/>
  <c r="AT37" s="1"/>
  <c r="M29"/>
  <c r="W29" s="1"/>
  <c r="O30"/>
  <c r="N30"/>
  <c r="X30" s="1"/>
  <c r="M22"/>
  <c r="W22" s="1"/>
  <c r="O23"/>
  <c r="N23"/>
  <c r="X23" s="1"/>
  <c r="AQ39" i="92" l="1"/>
  <c r="AR38"/>
  <c r="AQ41" i="94"/>
  <c r="AR40"/>
  <c r="AQ41" i="96"/>
  <c r="AR40"/>
  <c r="AQ37" i="97"/>
  <c r="AR36"/>
  <c r="AR38" i="90"/>
  <c r="AR38" i="91"/>
  <c r="AQ39" i="93"/>
  <c r="AR38"/>
  <c r="AQ39" i="95"/>
  <c r="AR38"/>
  <c r="AQ37" i="98"/>
  <c r="AR36"/>
  <c r="BE39" i="90"/>
  <c r="BE39" i="91"/>
  <c r="BE39" i="93"/>
  <c r="BE39" i="95"/>
  <c r="BE37" i="98"/>
  <c r="BE39" i="92"/>
  <c r="BE41" i="94"/>
  <c r="BE41" i="96"/>
  <c r="BE37" i="97"/>
  <c r="K40" i="96"/>
  <c r="K41" s="1"/>
  <c r="M29" i="98"/>
  <c r="W29" s="1"/>
  <c r="K38" i="93"/>
  <c r="K39" s="1"/>
  <c r="K36" i="97"/>
  <c r="K37" s="1"/>
  <c r="K40" i="94"/>
  <c r="K41" s="1"/>
  <c r="K38" i="91"/>
  <c r="K39" s="1"/>
  <c r="K38" i="90"/>
  <c r="K39" s="1"/>
  <c r="K36" i="98"/>
  <c r="K37" s="1"/>
  <c r="K38" i="92"/>
  <c r="K39" s="1"/>
  <c r="K38" i="95"/>
  <c r="K39" s="1"/>
  <c r="M30" i="90"/>
  <c r="W30" s="1"/>
  <c r="X30" i="91"/>
  <c r="M30"/>
  <c r="W30" s="1"/>
  <c r="M23"/>
  <c r="W23" s="1"/>
  <c r="L29"/>
  <c r="V29" s="1"/>
  <c r="M23" i="92"/>
  <c r="W23" s="1"/>
  <c r="X31" i="94"/>
  <c r="M31"/>
  <c r="W31" s="1"/>
  <c r="L30" i="96"/>
  <c r="V30" s="1"/>
  <c r="Y29" i="98"/>
  <c r="AS37"/>
  <c r="L28"/>
  <c r="V28" s="1"/>
  <c r="Y23"/>
  <c r="O30"/>
  <c r="N30" s="1"/>
  <c r="BC37"/>
  <c r="BD37" s="1"/>
  <c r="AS36"/>
  <c r="AT36"/>
  <c r="AT37" s="1"/>
  <c r="B39"/>
  <c r="C39" s="1"/>
  <c r="J39" s="1"/>
  <c r="J38"/>
  <c r="B42"/>
  <c r="A41"/>
  <c r="A40"/>
  <c r="C40"/>
  <c r="M23"/>
  <c r="W23" s="1"/>
  <c r="O24"/>
  <c r="N24"/>
  <c r="X24" s="1"/>
  <c r="Y22" i="97"/>
  <c r="N23"/>
  <c r="X23" s="1"/>
  <c r="O23"/>
  <c r="AS37"/>
  <c r="A41"/>
  <c r="C40"/>
  <c r="A40"/>
  <c r="B42"/>
  <c r="J38"/>
  <c r="B39"/>
  <c r="C39" s="1"/>
  <c r="J39" s="1"/>
  <c r="O30"/>
  <c r="V19"/>
  <c r="M22"/>
  <c r="W22" s="1"/>
  <c r="BC37"/>
  <c r="BD37" s="1"/>
  <c r="AS36"/>
  <c r="AT36"/>
  <c r="AT37" s="1"/>
  <c r="Y29"/>
  <c r="L29"/>
  <c r="V29" s="1"/>
  <c r="AS41" i="96"/>
  <c r="M31"/>
  <c r="W31" s="1"/>
  <c r="Y23"/>
  <c r="BC41"/>
  <c r="BD41" s="1"/>
  <c r="AS40"/>
  <c r="AT40"/>
  <c r="AT41" s="1"/>
  <c r="B43"/>
  <c r="C43" s="1"/>
  <c r="J43" s="1"/>
  <c r="J42"/>
  <c r="B46"/>
  <c r="A45"/>
  <c r="C44"/>
  <c r="A44"/>
  <c r="Y31"/>
  <c r="L31"/>
  <c r="V31" s="1"/>
  <c r="O32"/>
  <c r="N32" s="1"/>
  <c r="X32" s="1"/>
  <c r="M23"/>
  <c r="W23" s="1"/>
  <c r="O24"/>
  <c r="N24"/>
  <c r="X24" s="1"/>
  <c r="Y23" i="95"/>
  <c r="AT38"/>
  <c r="AT39" s="1"/>
  <c r="BC39"/>
  <c r="BD39" s="1"/>
  <c r="AS38"/>
  <c r="Y30"/>
  <c r="M23"/>
  <c r="W23" s="1"/>
  <c r="O24"/>
  <c r="N24"/>
  <c r="X24" s="1"/>
  <c r="B41"/>
  <c r="C41" s="1"/>
  <c r="J41" s="1"/>
  <c r="J40"/>
  <c r="B44"/>
  <c r="A43"/>
  <c r="C42"/>
  <c r="A42"/>
  <c r="AS39"/>
  <c r="M30"/>
  <c r="W30" s="1"/>
  <c r="O31"/>
  <c r="M31"/>
  <c r="W31" s="1"/>
  <c r="N31"/>
  <c r="X31" s="1"/>
  <c r="Y31" i="94"/>
  <c r="L31"/>
  <c r="V31" s="1"/>
  <c r="O32"/>
  <c r="N32" s="1"/>
  <c r="Y23"/>
  <c r="AT40"/>
  <c r="AT41" s="1"/>
  <c r="BC41"/>
  <c r="BD41" s="1"/>
  <c r="AS40"/>
  <c r="M23"/>
  <c r="W23" s="1"/>
  <c r="N24"/>
  <c r="X24" s="1"/>
  <c r="O24"/>
  <c r="M24"/>
  <c r="W24" s="1"/>
  <c r="B43"/>
  <c r="C43" s="1"/>
  <c r="J43" s="1"/>
  <c r="J42"/>
  <c r="B46"/>
  <c r="A45"/>
  <c r="C44"/>
  <c r="A44"/>
  <c r="AS41"/>
  <c r="BC39" i="93"/>
  <c r="BD39" s="1"/>
  <c r="AS38"/>
  <c r="AT38"/>
  <c r="AT39" s="1"/>
  <c r="M30"/>
  <c r="W30" s="1"/>
  <c r="Y23"/>
  <c r="AS39"/>
  <c r="A43"/>
  <c r="C42"/>
  <c r="A42"/>
  <c r="B44"/>
  <c r="J40"/>
  <c r="B41"/>
  <c r="C41" s="1"/>
  <c r="J41" s="1"/>
  <c r="Y30"/>
  <c r="L30"/>
  <c r="V30" s="1"/>
  <c r="O31"/>
  <c r="N31" s="1"/>
  <c r="X31" s="1"/>
  <c r="M23"/>
  <c r="W23" s="1"/>
  <c r="N24"/>
  <c r="X24" s="1"/>
  <c r="O24"/>
  <c r="Y23" i="92"/>
  <c r="L23"/>
  <c r="V23" s="1"/>
  <c r="Y30"/>
  <c r="AS39"/>
  <c r="A43"/>
  <c r="C42"/>
  <c r="A42"/>
  <c r="B44"/>
  <c r="J40"/>
  <c r="B41"/>
  <c r="C41" s="1"/>
  <c r="J41" s="1"/>
  <c r="O24"/>
  <c r="N24"/>
  <c r="X24" s="1"/>
  <c r="N30"/>
  <c r="O31"/>
  <c r="N31" s="1"/>
  <c r="X31" s="1"/>
  <c r="BC39"/>
  <c r="BD39" s="1"/>
  <c r="AS38"/>
  <c r="AT38"/>
  <c r="AT39" s="1"/>
  <c r="Y30" i="91"/>
  <c r="O31"/>
  <c r="BC39"/>
  <c r="BD39" s="1"/>
  <c r="AS38"/>
  <c r="AQ39" s="1"/>
  <c r="AT38"/>
  <c r="AT39" s="1"/>
  <c r="N24"/>
  <c r="X24" s="1"/>
  <c r="O24"/>
  <c r="AS39"/>
  <c r="A43"/>
  <c r="C42"/>
  <c r="A42"/>
  <c r="B44"/>
  <c r="J40"/>
  <c r="B41"/>
  <c r="C41" s="1"/>
  <c r="J41" s="1"/>
  <c r="Y23"/>
  <c r="L23"/>
  <c r="V23" s="1"/>
  <c r="Y23" i="90"/>
  <c r="O31"/>
  <c r="N31" s="1"/>
  <c r="X31" s="1"/>
  <c r="L22"/>
  <c r="V22" s="1"/>
  <c r="L29"/>
  <c r="V29" s="1"/>
  <c r="AS39"/>
  <c r="AQ39" s="1"/>
  <c r="A43"/>
  <c r="C42"/>
  <c r="A42"/>
  <c r="B44"/>
  <c r="J40"/>
  <c r="B41"/>
  <c r="C41" s="1"/>
  <c r="J41" s="1"/>
  <c r="M23"/>
  <c r="W23" s="1"/>
  <c r="O24"/>
  <c r="N24"/>
  <c r="X24" s="1"/>
  <c r="Y30"/>
  <c r="L30"/>
  <c r="V30" s="1"/>
  <c r="BC39"/>
  <c r="BD39" s="1"/>
  <c r="AS38"/>
  <c r="AT38"/>
  <c r="AT39" s="1"/>
  <c r="L30" i="91" l="1"/>
  <c r="V30" s="1"/>
  <c r="AQ41" i="92"/>
  <c r="AR40"/>
  <c r="AQ41" i="93"/>
  <c r="AR40"/>
  <c r="AQ43" i="94"/>
  <c r="AR42"/>
  <c r="AQ41" i="95"/>
  <c r="AR40"/>
  <c r="AQ43" i="96"/>
  <c r="AR42"/>
  <c r="AR40" i="91"/>
  <c r="AR40" i="90"/>
  <c r="AQ39" i="97"/>
  <c r="AR38"/>
  <c r="AQ39" i="98"/>
  <c r="AR38"/>
  <c r="BE41" i="90"/>
  <c r="BE39" i="97"/>
  <c r="BE39" i="98"/>
  <c r="BE41" i="91"/>
  <c r="BE41" i="92"/>
  <c r="BE41" i="93"/>
  <c r="BE43" i="94"/>
  <c r="BE41" i="95"/>
  <c r="BE43" i="96"/>
  <c r="L29" i="98"/>
  <c r="V29" s="1"/>
  <c r="M24"/>
  <c r="W24" s="1"/>
  <c r="K40" i="90"/>
  <c r="K41" s="1"/>
  <c r="K38" i="98"/>
  <c r="K39" s="1"/>
  <c r="K38" i="97"/>
  <c r="K39" s="1"/>
  <c r="K40" i="91"/>
  <c r="K41" s="1"/>
  <c r="K40" i="92"/>
  <c r="K41" s="1"/>
  <c r="K40" i="93"/>
  <c r="K41" s="1"/>
  <c r="K40" i="95"/>
  <c r="K41" s="1"/>
  <c r="K42" i="94"/>
  <c r="K43" s="1"/>
  <c r="K42" i="96"/>
  <c r="K43" s="1"/>
  <c r="X32" i="94"/>
  <c r="M32"/>
  <c r="W32" s="1"/>
  <c r="M24" i="95"/>
  <c r="W24" s="1"/>
  <c r="M32" i="96"/>
  <c r="W32" s="1"/>
  <c r="N30" i="97"/>
  <c r="X30" s="1"/>
  <c r="M23"/>
  <c r="W23" s="1"/>
  <c r="X30" i="98"/>
  <c r="M30"/>
  <c r="W30" s="1"/>
  <c r="Y24"/>
  <c r="L24"/>
  <c r="V24" s="1"/>
  <c r="B44"/>
  <c r="C42"/>
  <c r="A43"/>
  <c r="A42"/>
  <c r="AS39"/>
  <c r="O31"/>
  <c r="N31" s="1"/>
  <c r="X31" s="1"/>
  <c r="O25"/>
  <c r="N25"/>
  <c r="X25" s="1"/>
  <c r="B41"/>
  <c r="C41" s="1"/>
  <c r="J41" s="1"/>
  <c r="J40"/>
  <c r="BC39"/>
  <c r="BD39" s="1"/>
  <c r="AS38"/>
  <c r="AT38"/>
  <c r="AT39" s="1"/>
  <c r="Y30"/>
  <c r="L23"/>
  <c r="V23" s="1"/>
  <c r="Y30" i="97"/>
  <c r="O31"/>
  <c r="N31" s="1"/>
  <c r="X31" s="1"/>
  <c r="AS39"/>
  <c r="A43"/>
  <c r="C42"/>
  <c r="A42"/>
  <c r="B44"/>
  <c r="J40"/>
  <c r="B41"/>
  <c r="C41" s="1"/>
  <c r="J41" s="1"/>
  <c r="N24"/>
  <c r="X24" s="1"/>
  <c r="O24"/>
  <c r="L22"/>
  <c r="BC39"/>
  <c r="BD39" s="1"/>
  <c r="AS38"/>
  <c r="AT38"/>
  <c r="AT39" s="1"/>
  <c r="Y23"/>
  <c r="L23"/>
  <c r="V23" s="1"/>
  <c r="Y24" i="96"/>
  <c r="O25"/>
  <c r="N25"/>
  <c r="X25" s="1"/>
  <c r="Y32"/>
  <c r="AT42"/>
  <c r="AT43" s="1"/>
  <c r="BC43"/>
  <c r="BD43" s="1"/>
  <c r="AS42"/>
  <c r="M24"/>
  <c r="W24" s="1"/>
  <c r="O33"/>
  <c r="N33" s="1"/>
  <c r="X33" s="1"/>
  <c r="B45"/>
  <c r="C45" s="1"/>
  <c r="J45" s="1"/>
  <c r="J44"/>
  <c r="B48"/>
  <c r="A47"/>
  <c r="C46"/>
  <c r="A46"/>
  <c r="AS43"/>
  <c r="O40"/>
  <c r="N40"/>
  <c r="X40" s="1"/>
  <c r="L23"/>
  <c r="V23" s="1"/>
  <c r="Y31" i="95"/>
  <c r="L31"/>
  <c r="V31" s="1"/>
  <c r="B43"/>
  <c r="C43" s="1"/>
  <c r="J43" s="1"/>
  <c r="J42"/>
  <c r="B46"/>
  <c r="A45"/>
  <c r="C44"/>
  <c r="A44"/>
  <c r="AS41"/>
  <c r="O25"/>
  <c r="N25"/>
  <c r="X25" s="1"/>
  <c r="L30"/>
  <c r="V30" s="1"/>
  <c r="L23"/>
  <c r="V23" s="1"/>
  <c r="O32"/>
  <c r="N32" s="1"/>
  <c r="X32" s="1"/>
  <c r="AT40"/>
  <c r="AT41" s="1"/>
  <c r="BC41"/>
  <c r="BD41" s="1"/>
  <c r="AS40"/>
  <c r="Y24"/>
  <c r="L24"/>
  <c r="V24" s="1"/>
  <c r="AT42" i="94"/>
  <c r="AT43" s="1"/>
  <c r="BC43"/>
  <c r="BD43" s="1"/>
  <c r="AS42"/>
  <c r="N40"/>
  <c r="X40" s="1"/>
  <c r="O40"/>
  <c r="L23"/>
  <c r="V23" s="1"/>
  <c r="B45"/>
  <c r="C45" s="1"/>
  <c r="J45" s="1"/>
  <c r="J44"/>
  <c r="B48"/>
  <c r="A47"/>
  <c r="C46"/>
  <c r="A46"/>
  <c r="AS43"/>
  <c r="Y24"/>
  <c r="L24"/>
  <c r="V24" s="1"/>
  <c r="N25"/>
  <c r="X25" s="1"/>
  <c r="O25"/>
  <c r="Y32"/>
  <c r="O33"/>
  <c r="N33" s="1"/>
  <c r="Y24" i="93"/>
  <c r="O32"/>
  <c r="BC41"/>
  <c r="BD41" s="1"/>
  <c r="AS40"/>
  <c r="AT40"/>
  <c r="AT41" s="1"/>
  <c r="M24"/>
  <c r="W24" s="1"/>
  <c r="N25"/>
  <c r="X25" s="1"/>
  <c r="O25"/>
  <c r="Y31"/>
  <c r="M31"/>
  <c r="W31" s="1"/>
  <c r="AS41"/>
  <c r="A45"/>
  <c r="C44"/>
  <c r="A44"/>
  <c r="B46"/>
  <c r="J42"/>
  <c r="B43"/>
  <c r="C43" s="1"/>
  <c r="J43" s="1"/>
  <c r="L23"/>
  <c r="V23" s="1"/>
  <c r="O32" i="92"/>
  <c r="N32" s="1"/>
  <c r="X32" s="1"/>
  <c r="Y24"/>
  <c r="AS41"/>
  <c r="A45"/>
  <c r="C44"/>
  <c r="A44"/>
  <c r="B46"/>
  <c r="J42"/>
  <c r="B43"/>
  <c r="C43" s="1"/>
  <c r="J43" s="1"/>
  <c r="M31"/>
  <c r="W31" s="1"/>
  <c r="Y31"/>
  <c r="L31"/>
  <c r="V31" s="1"/>
  <c r="X30"/>
  <c r="M30"/>
  <c r="M24"/>
  <c r="W24" s="1"/>
  <c r="O25"/>
  <c r="N25"/>
  <c r="X25" s="1"/>
  <c r="BC41"/>
  <c r="BD41" s="1"/>
  <c r="AS40"/>
  <c r="AT40"/>
  <c r="AT41" s="1"/>
  <c r="AS41" i="91"/>
  <c r="A45"/>
  <c r="C44"/>
  <c r="A44"/>
  <c r="B46"/>
  <c r="J42"/>
  <c r="B43"/>
  <c r="C43" s="1"/>
  <c r="J43" s="1"/>
  <c r="Y24"/>
  <c r="M24"/>
  <c r="W24" s="1"/>
  <c r="O32"/>
  <c r="N32" s="1"/>
  <c r="BC41"/>
  <c r="BD41" s="1"/>
  <c r="AS40"/>
  <c r="AQ41" s="1"/>
  <c r="AT40"/>
  <c r="AT41" s="1"/>
  <c r="N25"/>
  <c r="X25" s="1"/>
  <c r="O25"/>
  <c r="Y31"/>
  <c r="N31"/>
  <c r="X31" s="1"/>
  <c r="Y24" i="90"/>
  <c r="BC41"/>
  <c r="BD41" s="1"/>
  <c r="AS40"/>
  <c r="AQ41" s="1"/>
  <c r="AT40"/>
  <c r="AT41" s="1"/>
  <c r="M24"/>
  <c r="W24" s="1"/>
  <c r="O25"/>
  <c r="N25"/>
  <c r="X25" s="1"/>
  <c r="AS41"/>
  <c r="A45"/>
  <c r="C44"/>
  <c r="A44"/>
  <c r="B46"/>
  <c r="J42"/>
  <c r="B43"/>
  <c r="C43" s="1"/>
  <c r="J43" s="1"/>
  <c r="Y31"/>
  <c r="L23"/>
  <c r="V23" s="1"/>
  <c r="M31"/>
  <c r="W31" s="1"/>
  <c r="O32"/>
  <c r="N32" s="1"/>
  <c r="X32" s="1"/>
  <c r="AR42" i="91" l="1"/>
  <c r="AQ43" i="92"/>
  <c r="AR42"/>
  <c r="AQ43" i="93"/>
  <c r="AR42"/>
  <c r="AQ43" i="95"/>
  <c r="AR42"/>
  <c r="AQ45" i="96"/>
  <c r="AR44"/>
  <c r="AQ41" i="97"/>
  <c r="AR40"/>
  <c r="AQ43" i="90"/>
  <c r="AR42"/>
  <c r="AQ45" i="94"/>
  <c r="AR44"/>
  <c r="AQ41" i="98"/>
  <c r="AR40"/>
  <c r="BE43" i="90"/>
  <c r="BE45" i="94"/>
  <c r="BE41" i="98"/>
  <c r="BE43" i="91"/>
  <c r="BE43" i="92"/>
  <c r="BE43" i="93"/>
  <c r="BE43" i="95"/>
  <c r="BE45" i="96"/>
  <c r="BE41" i="97"/>
  <c r="M24"/>
  <c r="W24" s="1"/>
  <c r="M40" i="94"/>
  <c r="W40" s="1"/>
  <c r="L32"/>
  <c r="V32" s="1"/>
  <c r="M25"/>
  <c r="W25" s="1"/>
  <c r="L32" i="96"/>
  <c r="V32" s="1"/>
  <c r="M25" i="90"/>
  <c r="W25" s="1"/>
  <c r="M25" i="91"/>
  <c r="W25" s="1"/>
  <c r="M25" i="93"/>
  <c r="W25" s="1"/>
  <c r="M33" i="96"/>
  <c r="W33" s="1"/>
  <c r="K40" i="97"/>
  <c r="K41" s="1"/>
  <c r="L30" i="98"/>
  <c r="V30" s="1"/>
  <c r="K44" i="94"/>
  <c r="K45" s="1"/>
  <c r="K42" i="93"/>
  <c r="K43" s="1"/>
  <c r="K42" i="91"/>
  <c r="K43" s="1"/>
  <c r="K40" i="98"/>
  <c r="K41" s="1"/>
  <c r="K44" i="96"/>
  <c r="K45" s="1"/>
  <c r="K42" i="95"/>
  <c r="K43" s="1"/>
  <c r="K42" i="92"/>
  <c r="K43" s="1"/>
  <c r="K42" i="90"/>
  <c r="K43" s="1"/>
  <c r="X32" i="91"/>
  <c r="M32"/>
  <c r="W32" s="1"/>
  <c r="L24"/>
  <c r="V24" s="1"/>
  <c r="M25" i="92"/>
  <c r="W25" s="1"/>
  <c r="X33" i="94"/>
  <c r="M33"/>
  <c r="W33" s="1"/>
  <c r="M32" i="95"/>
  <c r="W32" s="1"/>
  <c r="M25"/>
  <c r="W25" s="1"/>
  <c r="M30" i="97"/>
  <c r="AS41" i="98"/>
  <c r="M25"/>
  <c r="W25" s="1"/>
  <c r="Y31"/>
  <c r="B43"/>
  <c r="C43" s="1"/>
  <c r="J43" s="1"/>
  <c r="J42"/>
  <c r="AT40"/>
  <c r="AT41" s="1"/>
  <c r="BC41"/>
  <c r="BD41" s="1"/>
  <c r="AS40"/>
  <c r="Y25"/>
  <c r="L25"/>
  <c r="V25" s="1"/>
  <c r="M31"/>
  <c r="W31" s="1"/>
  <c r="O32"/>
  <c r="N32" s="1"/>
  <c r="X32" s="1"/>
  <c r="B46"/>
  <c r="A45"/>
  <c r="A44"/>
  <c r="C44"/>
  <c r="Y24" i="97"/>
  <c r="L24"/>
  <c r="V24" s="1"/>
  <c r="N25"/>
  <c r="X25" s="1"/>
  <c r="O25"/>
  <c r="AS41"/>
  <c r="A45"/>
  <c r="C44"/>
  <c r="A44"/>
  <c r="B46"/>
  <c r="J42"/>
  <c r="B43"/>
  <c r="C43" s="1"/>
  <c r="J43" s="1"/>
  <c r="O32"/>
  <c r="N32" s="1"/>
  <c r="X32" s="1"/>
  <c r="V22"/>
  <c r="BC41"/>
  <c r="BD41" s="1"/>
  <c r="AS40"/>
  <c r="AT40"/>
  <c r="AT41" s="1"/>
  <c r="M31"/>
  <c r="W31" s="1"/>
  <c r="Y31"/>
  <c r="L31"/>
  <c r="V31" s="1"/>
  <c r="Y40" i="96"/>
  <c r="AT44"/>
  <c r="AT45" s="1"/>
  <c r="BC45"/>
  <c r="BD45" s="1"/>
  <c r="AS44"/>
  <c r="O34"/>
  <c r="N34"/>
  <c r="X34" s="1"/>
  <c r="M25"/>
  <c r="W25" s="1"/>
  <c r="L24"/>
  <c r="V24" s="1"/>
  <c r="M40"/>
  <c r="W40" s="1"/>
  <c r="O41"/>
  <c r="N41"/>
  <c r="X41" s="1"/>
  <c r="B47"/>
  <c r="C47" s="1"/>
  <c r="J47" s="1"/>
  <c r="J46"/>
  <c r="B50"/>
  <c r="A49"/>
  <c r="C48"/>
  <c r="A48"/>
  <c r="AS45"/>
  <c r="Y33"/>
  <c r="L33"/>
  <c r="V33" s="1"/>
  <c r="Y25"/>
  <c r="O33" i="95"/>
  <c r="N33" s="1"/>
  <c r="X33" s="1"/>
  <c r="AT42"/>
  <c r="AT43" s="1"/>
  <c r="BC43"/>
  <c r="BD43" s="1"/>
  <c r="AS42"/>
  <c r="O40"/>
  <c r="N40"/>
  <c r="X40" s="1"/>
  <c r="Y32"/>
  <c r="L32"/>
  <c r="V32" s="1"/>
  <c r="Y25"/>
  <c r="B45"/>
  <c r="C45" s="1"/>
  <c r="J45" s="1"/>
  <c r="J44"/>
  <c r="B48"/>
  <c r="A47"/>
  <c r="C46"/>
  <c r="A46"/>
  <c r="AS43"/>
  <c r="B47" i="94"/>
  <c r="C47" s="1"/>
  <c r="J47" s="1"/>
  <c r="J46"/>
  <c r="B50"/>
  <c r="A49"/>
  <c r="C48"/>
  <c r="A48"/>
  <c r="AS45"/>
  <c r="Y33"/>
  <c r="L33"/>
  <c r="V33" s="1"/>
  <c r="N34"/>
  <c r="X34" s="1"/>
  <c r="O34"/>
  <c r="Y25"/>
  <c r="L25"/>
  <c r="V25" s="1"/>
  <c r="AT44"/>
  <c r="AT45" s="1"/>
  <c r="BC45"/>
  <c r="BD45" s="1"/>
  <c r="AS44"/>
  <c r="Y40"/>
  <c r="L40"/>
  <c r="V40" s="1"/>
  <c r="N41"/>
  <c r="X41" s="1"/>
  <c r="O41"/>
  <c r="AS43" i="93"/>
  <c r="A47"/>
  <c r="C46"/>
  <c r="A46"/>
  <c r="B48"/>
  <c r="J44"/>
  <c r="B45"/>
  <c r="C45" s="1"/>
  <c r="J45" s="1"/>
  <c r="Y32"/>
  <c r="N32"/>
  <c r="X32" s="1"/>
  <c r="L24"/>
  <c r="V24" s="1"/>
  <c r="BC43"/>
  <c r="BD43" s="1"/>
  <c r="AS42"/>
  <c r="AT42"/>
  <c r="AT43" s="1"/>
  <c r="L31"/>
  <c r="V31" s="1"/>
  <c r="Y25"/>
  <c r="L25"/>
  <c r="V25" s="1"/>
  <c r="N40"/>
  <c r="X40" s="1"/>
  <c r="O40"/>
  <c r="M32"/>
  <c r="W32" s="1"/>
  <c r="O33"/>
  <c r="AS43" i="92"/>
  <c r="A47"/>
  <c r="C46"/>
  <c r="A46"/>
  <c r="B48"/>
  <c r="J44"/>
  <c r="B45"/>
  <c r="C45" s="1"/>
  <c r="J45" s="1"/>
  <c r="L24"/>
  <c r="V24" s="1"/>
  <c r="Y32"/>
  <c r="O40"/>
  <c r="N40"/>
  <c r="X40" s="1"/>
  <c r="Y25"/>
  <c r="L25"/>
  <c r="V25" s="1"/>
  <c r="W30"/>
  <c r="L30"/>
  <c r="V30" s="1"/>
  <c r="BC43"/>
  <c r="BD43" s="1"/>
  <c r="AS42"/>
  <c r="AT42"/>
  <c r="AT43" s="1"/>
  <c r="M32"/>
  <c r="W32" s="1"/>
  <c r="O33"/>
  <c r="N33" s="1"/>
  <c r="X33" s="1"/>
  <c r="Y25" i="91"/>
  <c r="L25"/>
  <c r="V25" s="1"/>
  <c r="Y32"/>
  <c r="O33"/>
  <c r="BC43"/>
  <c r="BD43" s="1"/>
  <c r="AS42"/>
  <c r="AQ43" s="1"/>
  <c r="AT42"/>
  <c r="AT43" s="1"/>
  <c r="N40"/>
  <c r="X40" s="1"/>
  <c r="O40"/>
  <c r="AS43"/>
  <c r="A47"/>
  <c r="C46"/>
  <c r="A46"/>
  <c r="B48"/>
  <c r="J44"/>
  <c r="B45"/>
  <c r="C45" s="1"/>
  <c r="J45" s="1"/>
  <c r="M31"/>
  <c r="W31" s="1"/>
  <c r="M32" i="90"/>
  <c r="W32" s="1"/>
  <c r="O33"/>
  <c r="N33" s="1"/>
  <c r="BC43"/>
  <c r="BD43" s="1"/>
  <c r="AS42"/>
  <c r="AT42"/>
  <c r="AT43" s="1"/>
  <c r="L24"/>
  <c r="V24" s="1"/>
  <c r="Y32"/>
  <c r="L31"/>
  <c r="V31" s="1"/>
  <c r="AS43"/>
  <c r="A47"/>
  <c r="C46"/>
  <c r="A46"/>
  <c r="B48"/>
  <c r="J44"/>
  <c r="B45"/>
  <c r="C45" s="1"/>
  <c r="J45" s="1"/>
  <c r="Y25"/>
  <c r="L25"/>
  <c r="V25" s="1"/>
  <c r="N40"/>
  <c r="X40" s="1"/>
  <c r="O40"/>
  <c r="AQ45" l="1"/>
  <c r="AR44"/>
  <c r="AQ45" i="91"/>
  <c r="AR44"/>
  <c r="AQ45" i="92"/>
  <c r="AR44"/>
  <c r="AQ45" i="93"/>
  <c r="AR44"/>
  <c r="AQ47" i="94"/>
  <c r="AR46"/>
  <c r="AQ47" i="96"/>
  <c r="AR46"/>
  <c r="AQ43" i="97"/>
  <c r="AR42"/>
  <c r="AQ45" i="95"/>
  <c r="AR44"/>
  <c r="AQ43" i="98"/>
  <c r="AR42"/>
  <c r="BE45" i="90"/>
  <c r="BE45" i="95"/>
  <c r="BE43" i="98"/>
  <c r="M40" i="90"/>
  <c r="W40" s="1"/>
  <c r="L32"/>
  <c r="V32" s="1"/>
  <c r="BE45" i="91"/>
  <c r="BE45" i="92"/>
  <c r="BE45" i="93"/>
  <c r="BE47" i="94"/>
  <c r="BE47" i="96"/>
  <c r="BE43" i="97"/>
  <c r="L25" i="95"/>
  <c r="V25" s="1"/>
  <c r="M40" i="91"/>
  <c r="W40" s="1"/>
  <c r="L32"/>
  <c r="V32" s="1"/>
  <c r="M25" i="97"/>
  <c r="W25" s="1"/>
  <c r="M41" i="94"/>
  <c r="W41" s="1"/>
  <c r="M34"/>
  <c r="W34" s="1"/>
  <c r="M40" i="92"/>
  <c r="W40" s="1"/>
  <c r="M40" i="93"/>
  <c r="W40" s="1"/>
  <c r="L25" i="96"/>
  <c r="V25" s="1"/>
  <c r="K44" i="90"/>
  <c r="K45" s="1"/>
  <c r="K44" i="95"/>
  <c r="K45" s="1"/>
  <c r="K44" i="93"/>
  <c r="K45" s="1"/>
  <c r="M32" i="98"/>
  <c r="W32" s="1"/>
  <c r="K44" i="92"/>
  <c r="K45" s="1"/>
  <c r="K46" i="96"/>
  <c r="K47" s="1"/>
  <c r="K42" i="98"/>
  <c r="K43" s="1"/>
  <c r="K44" i="91"/>
  <c r="K45" s="1"/>
  <c r="K46" i="94"/>
  <c r="K47" s="1"/>
  <c r="K42" i="97"/>
  <c r="K43" s="1"/>
  <c r="X33" i="90"/>
  <c r="M33"/>
  <c r="W33" s="1"/>
  <c r="M32" i="97"/>
  <c r="W32" s="1"/>
  <c r="W30"/>
  <c r="L30"/>
  <c r="V30" s="1"/>
  <c r="B48" i="98"/>
  <c r="C46"/>
  <c r="A47"/>
  <c r="A46"/>
  <c r="O33"/>
  <c r="N33" s="1"/>
  <c r="X33" s="1"/>
  <c r="AS43"/>
  <c r="B45"/>
  <c r="C45" s="1"/>
  <c r="J45" s="1"/>
  <c r="J44"/>
  <c r="Y32"/>
  <c r="N40"/>
  <c r="X40" s="1"/>
  <c r="O40"/>
  <c r="AT42"/>
  <c r="AT43" s="1"/>
  <c r="AS42"/>
  <c r="BC43"/>
  <c r="BD43" s="1"/>
  <c r="L31"/>
  <c r="V31" s="1"/>
  <c r="O40" i="97"/>
  <c r="N40"/>
  <c r="X40" s="1"/>
  <c r="O33"/>
  <c r="N33" s="1"/>
  <c r="X33" s="1"/>
  <c r="BC43"/>
  <c r="BD43" s="1"/>
  <c r="AS42"/>
  <c r="AT42"/>
  <c r="AT43" s="1"/>
  <c r="Y25"/>
  <c r="L25"/>
  <c r="V25" s="1"/>
  <c r="Y32"/>
  <c r="AS43"/>
  <c r="A47"/>
  <c r="C46"/>
  <c r="A46"/>
  <c r="B48"/>
  <c r="J44"/>
  <c r="B45"/>
  <c r="C45" s="1"/>
  <c r="J45" s="1"/>
  <c r="B49" i="96"/>
  <c r="C49" s="1"/>
  <c r="J49" s="1"/>
  <c r="J48"/>
  <c r="B52"/>
  <c r="A51"/>
  <c r="C50"/>
  <c r="A50"/>
  <c r="AS47"/>
  <c r="M41"/>
  <c r="W41" s="1"/>
  <c r="Y41"/>
  <c r="L41"/>
  <c r="V41" s="1"/>
  <c r="O35"/>
  <c r="N35"/>
  <c r="X35" s="1"/>
  <c r="L40"/>
  <c r="V40" s="1"/>
  <c r="AT46"/>
  <c r="AT47" s="1"/>
  <c r="BC47"/>
  <c r="BD47" s="1"/>
  <c r="AS46"/>
  <c r="N42"/>
  <c r="X42" s="1"/>
  <c r="O42"/>
  <c r="Y34"/>
  <c r="M34"/>
  <c r="W34" s="1"/>
  <c r="AT44" i="95"/>
  <c r="AT45" s="1"/>
  <c r="BC45"/>
  <c r="BD45" s="1"/>
  <c r="AS44"/>
  <c r="Y40"/>
  <c r="Y33"/>
  <c r="B47"/>
  <c r="C47" s="1"/>
  <c r="J47" s="1"/>
  <c r="J46"/>
  <c r="B50"/>
  <c r="A49"/>
  <c r="C48"/>
  <c r="A48"/>
  <c r="AS45"/>
  <c r="M40"/>
  <c r="W40" s="1"/>
  <c r="O41"/>
  <c r="N41"/>
  <c r="X41" s="1"/>
  <c r="M33"/>
  <c r="W33" s="1"/>
  <c r="O34"/>
  <c r="N34"/>
  <c r="X34" s="1"/>
  <c r="AT46" i="94"/>
  <c r="AT47" s="1"/>
  <c r="BC47"/>
  <c r="BD47" s="1"/>
  <c r="AS46"/>
  <c r="Y41"/>
  <c r="L41"/>
  <c r="V41" s="1"/>
  <c r="N42"/>
  <c r="X42" s="1"/>
  <c r="O42"/>
  <c r="M42" s="1"/>
  <c r="W42" s="1"/>
  <c r="Y34"/>
  <c r="L34"/>
  <c r="V34" s="1"/>
  <c r="N35"/>
  <c r="X35" s="1"/>
  <c r="O35"/>
  <c r="M35" s="1"/>
  <c r="W35" s="1"/>
  <c r="B49"/>
  <c r="C49" s="1"/>
  <c r="J49" s="1"/>
  <c r="J48"/>
  <c r="B52"/>
  <c r="A51"/>
  <c r="C50"/>
  <c r="A50"/>
  <c r="AS47"/>
  <c r="Y33" i="93"/>
  <c r="N33"/>
  <c r="X33" s="1"/>
  <c r="Y40"/>
  <c r="L40"/>
  <c r="V40" s="1"/>
  <c r="L32"/>
  <c r="V32" s="1"/>
  <c r="AS45"/>
  <c r="A49"/>
  <c r="C48"/>
  <c r="A48"/>
  <c r="B50"/>
  <c r="J46"/>
  <c r="B47"/>
  <c r="C47" s="1"/>
  <c r="J47" s="1"/>
  <c r="M33"/>
  <c r="W33" s="1"/>
  <c r="O34"/>
  <c r="N34"/>
  <c r="X34" s="1"/>
  <c r="N41"/>
  <c r="X41" s="1"/>
  <c r="O41"/>
  <c r="BC45"/>
  <c r="BD45" s="1"/>
  <c r="AS44"/>
  <c r="AT44"/>
  <c r="AT45" s="1"/>
  <c r="O34" i="92"/>
  <c r="N34"/>
  <c r="X34" s="1"/>
  <c r="O41"/>
  <c r="N41"/>
  <c r="X41" s="1"/>
  <c r="AS45"/>
  <c r="A49"/>
  <c r="C48"/>
  <c r="A48"/>
  <c r="B50"/>
  <c r="J46"/>
  <c r="B47"/>
  <c r="C47" s="1"/>
  <c r="J47" s="1"/>
  <c r="M33"/>
  <c r="W33" s="1"/>
  <c r="Y33"/>
  <c r="Y40"/>
  <c r="L40"/>
  <c r="V40" s="1"/>
  <c r="L32"/>
  <c r="V32" s="1"/>
  <c r="BC45"/>
  <c r="BD45" s="1"/>
  <c r="AS44"/>
  <c r="AT44"/>
  <c r="AT45" s="1"/>
  <c r="BC45" i="91"/>
  <c r="BD45" s="1"/>
  <c r="AS44"/>
  <c r="AT44"/>
  <c r="AT45" s="1"/>
  <c r="Y33"/>
  <c r="N33"/>
  <c r="AS45"/>
  <c r="A49"/>
  <c r="C48"/>
  <c r="A48"/>
  <c r="B50"/>
  <c r="J46"/>
  <c r="B47"/>
  <c r="C47" s="1"/>
  <c r="J47" s="1"/>
  <c r="Y40"/>
  <c r="L40"/>
  <c r="V40" s="1"/>
  <c r="N41"/>
  <c r="X41" s="1"/>
  <c r="O41"/>
  <c r="O34"/>
  <c r="N34" s="1"/>
  <c r="X34" s="1"/>
  <c r="L31"/>
  <c r="V31" s="1"/>
  <c r="Y40" i="90"/>
  <c r="L40"/>
  <c r="V40" s="1"/>
  <c r="BC45"/>
  <c r="BD45" s="1"/>
  <c r="AS44"/>
  <c r="AT44"/>
  <c r="AT45" s="1"/>
  <c r="Y33"/>
  <c r="N34"/>
  <c r="X34" s="1"/>
  <c r="O34"/>
  <c r="N41"/>
  <c r="X41" s="1"/>
  <c r="O41"/>
  <c r="AS45"/>
  <c r="A49"/>
  <c r="C48"/>
  <c r="A48"/>
  <c r="B50"/>
  <c r="J46"/>
  <c r="B47"/>
  <c r="C47" s="1"/>
  <c r="J47" s="1"/>
  <c r="AQ47" i="93" l="1"/>
  <c r="AR46"/>
  <c r="AQ49" i="94"/>
  <c r="AR48"/>
  <c r="AQ47" i="95"/>
  <c r="AR46"/>
  <c r="AQ45" i="97"/>
  <c r="AR44"/>
  <c r="AQ45" i="98"/>
  <c r="AR44"/>
  <c r="AQ47" i="90"/>
  <c r="AR46"/>
  <c r="AQ47" i="91"/>
  <c r="AR46"/>
  <c r="AQ47" i="92"/>
  <c r="AR46"/>
  <c r="AQ49" i="96"/>
  <c r="AR48"/>
  <c r="L32" i="98"/>
  <c r="V32" s="1"/>
  <c r="BE47" i="90"/>
  <c r="BE47" i="93"/>
  <c r="BE49" i="94"/>
  <c r="M42" i="96"/>
  <c r="W42" s="1"/>
  <c r="BE49"/>
  <c r="BE47" i="91"/>
  <c r="BE47" i="92"/>
  <c r="BE47" i="95"/>
  <c r="BE45" i="97"/>
  <c r="BE45" i="98"/>
  <c r="M41" i="93"/>
  <c r="W41" s="1"/>
  <c r="L33" i="92"/>
  <c r="V33" s="1"/>
  <c r="M34" i="91"/>
  <c r="W34" s="1"/>
  <c r="M41"/>
  <c r="W41" s="1"/>
  <c r="L32" i="97"/>
  <c r="V32" s="1"/>
  <c r="M41" i="90"/>
  <c r="W41" s="1"/>
  <c r="M34" i="95"/>
  <c r="W34" s="1"/>
  <c r="K48" i="94"/>
  <c r="K49" s="1"/>
  <c r="K44" i="98"/>
  <c r="K45" s="1"/>
  <c r="K46" i="92"/>
  <c r="K47" s="1"/>
  <c r="K46" i="93"/>
  <c r="K47" s="1"/>
  <c r="K46" i="90"/>
  <c r="K47" s="1"/>
  <c r="K44" i="97"/>
  <c r="K45" s="1"/>
  <c r="K46" i="91"/>
  <c r="K47" s="1"/>
  <c r="K48" i="96"/>
  <c r="K49" s="1"/>
  <c r="K46" i="95"/>
  <c r="K47" s="1"/>
  <c r="L33" i="90"/>
  <c r="V33" s="1"/>
  <c r="M34" i="92"/>
  <c r="W34" s="1"/>
  <c r="M41" i="95"/>
  <c r="W41" s="1"/>
  <c r="Y40" i="98"/>
  <c r="AT44"/>
  <c r="AT45" s="1"/>
  <c r="BC45"/>
  <c r="BD45" s="1"/>
  <c r="AS44"/>
  <c r="O34"/>
  <c r="N34"/>
  <c r="X34" s="1"/>
  <c r="B47"/>
  <c r="C47" s="1"/>
  <c r="J47" s="1"/>
  <c r="J46"/>
  <c r="M40"/>
  <c r="W40" s="1"/>
  <c r="N41"/>
  <c r="X41" s="1"/>
  <c r="O41"/>
  <c r="AS45"/>
  <c r="M33"/>
  <c r="W33" s="1"/>
  <c r="Y33"/>
  <c r="L33"/>
  <c r="V33" s="1"/>
  <c r="B50"/>
  <c r="A49"/>
  <c r="A48"/>
  <c r="C48"/>
  <c r="AS45" i="97"/>
  <c r="A49"/>
  <c r="C48"/>
  <c r="A48"/>
  <c r="B50"/>
  <c r="J46"/>
  <c r="B47"/>
  <c r="C47" s="1"/>
  <c r="J47" s="1"/>
  <c r="Y33"/>
  <c r="Y40"/>
  <c r="BC45"/>
  <c r="BD45" s="1"/>
  <c r="AS44"/>
  <c r="AT44"/>
  <c r="AT45" s="1"/>
  <c r="M33"/>
  <c r="W33" s="1"/>
  <c r="O34"/>
  <c r="N34"/>
  <c r="X34" s="1"/>
  <c r="M40"/>
  <c r="W40" s="1"/>
  <c r="O41"/>
  <c r="N41"/>
  <c r="X41" s="1"/>
  <c r="L34" i="96"/>
  <c r="V34" s="1"/>
  <c r="Y35"/>
  <c r="O36"/>
  <c r="N36"/>
  <c r="X36" s="1"/>
  <c r="AT48"/>
  <c r="AT49" s="1"/>
  <c r="BC49"/>
  <c r="BD49" s="1"/>
  <c r="AS48"/>
  <c r="Y42"/>
  <c r="L42"/>
  <c r="V42" s="1"/>
  <c r="N43"/>
  <c r="X43" s="1"/>
  <c r="O43"/>
  <c r="M35"/>
  <c r="W35" s="1"/>
  <c r="B51"/>
  <c r="C51" s="1"/>
  <c r="J51" s="1"/>
  <c r="J50"/>
  <c r="B54"/>
  <c r="A53"/>
  <c r="C52"/>
  <c r="A52"/>
  <c r="AS49"/>
  <c r="Y34" i="95"/>
  <c r="O42"/>
  <c r="N42"/>
  <c r="X42" s="1"/>
  <c r="AT46"/>
  <c r="AT47" s="1"/>
  <c r="BC47"/>
  <c r="BD47" s="1"/>
  <c r="AS46"/>
  <c r="L33"/>
  <c r="V33" s="1"/>
  <c r="L40"/>
  <c r="V40" s="1"/>
  <c r="O35"/>
  <c r="N35"/>
  <c r="X35" s="1"/>
  <c r="Y41"/>
  <c r="L41"/>
  <c r="V41" s="1"/>
  <c r="B49"/>
  <c r="C49" s="1"/>
  <c r="J49" s="1"/>
  <c r="J48"/>
  <c r="B52"/>
  <c r="A51"/>
  <c r="C50"/>
  <c r="A50"/>
  <c r="AS47"/>
  <c r="AT48" i="94"/>
  <c r="AT49" s="1"/>
  <c r="BC49"/>
  <c r="BD49" s="1"/>
  <c r="AS48"/>
  <c r="B51"/>
  <c r="C51" s="1"/>
  <c r="J51" s="1"/>
  <c r="J50"/>
  <c r="B54"/>
  <c r="A53"/>
  <c r="C52"/>
  <c r="A52"/>
  <c r="AS49"/>
  <c r="Y35"/>
  <c r="L35"/>
  <c r="V35" s="1"/>
  <c r="N36"/>
  <c r="X36" s="1"/>
  <c r="O36"/>
  <c r="Y42"/>
  <c r="L42"/>
  <c r="V42" s="1"/>
  <c r="N43"/>
  <c r="X43" s="1"/>
  <c r="O43"/>
  <c r="Y41" i="93"/>
  <c r="L41"/>
  <c r="V41" s="1"/>
  <c r="Y34"/>
  <c r="N35"/>
  <c r="X35" s="1"/>
  <c r="O35"/>
  <c r="AS47"/>
  <c r="A51"/>
  <c r="C50"/>
  <c r="A50"/>
  <c r="B52"/>
  <c r="J48"/>
  <c r="B49"/>
  <c r="C49" s="1"/>
  <c r="J49" s="1"/>
  <c r="L33"/>
  <c r="V33" s="1"/>
  <c r="N42"/>
  <c r="X42" s="1"/>
  <c r="O42"/>
  <c r="M34"/>
  <c r="W34" s="1"/>
  <c r="BC47"/>
  <c r="BD47" s="1"/>
  <c r="AS46"/>
  <c r="AT46"/>
  <c r="AT47" s="1"/>
  <c r="AS47" i="92"/>
  <c r="A51"/>
  <c r="C50"/>
  <c r="A50"/>
  <c r="B52"/>
  <c r="J48"/>
  <c r="B49"/>
  <c r="C49" s="1"/>
  <c r="J49" s="1"/>
  <c r="O42"/>
  <c r="N42"/>
  <c r="X42" s="1"/>
  <c r="Y34"/>
  <c r="L34"/>
  <c r="V34" s="1"/>
  <c r="BC47"/>
  <c r="BD47" s="1"/>
  <c r="AS46"/>
  <c r="AT46"/>
  <c r="AT47" s="1"/>
  <c r="M41"/>
  <c r="W41" s="1"/>
  <c r="Y41"/>
  <c r="O35"/>
  <c r="N35"/>
  <c r="X35" s="1"/>
  <c r="Y41" i="91"/>
  <c r="BC47"/>
  <c r="BD47" s="1"/>
  <c r="AS46"/>
  <c r="AT46"/>
  <c r="AT47" s="1"/>
  <c r="Y34"/>
  <c r="L34"/>
  <c r="V34" s="1"/>
  <c r="N35"/>
  <c r="X35" s="1"/>
  <c r="O35"/>
  <c r="N42"/>
  <c r="X42" s="1"/>
  <c r="O42"/>
  <c r="AS47"/>
  <c r="A51"/>
  <c r="C50"/>
  <c r="A50"/>
  <c r="B52"/>
  <c r="J48"/>
  <c r="P48" s="1"/>
  <c r="B49"/>
  <c r="C49" s="1"/>
  <c r="J49" s="1"/>
  <c r="X33"/>
  <c r="M33"/>
  <c r="W33" s="1"/>
  <c r="AS47" i="90"/>
  <c r="A51"/>
  <c r="C50"/>
  <c r="A50"/>
  <c r="B52"/>
  <c r="J48"/>
  <c r="P48" s="1"/>
  <c r="B49"/>
  <c r="C49" s="1"/>
  <c r="J49" s="1"/>
  <c r="N42"/>
  <c r="X42" s="1"/>
  <c r="O42"/>
  <c r="Y34"/>
  <c r="BC47"/>
  <c r="BD47" s="1"/>
  <c r="AS46"/>
  <c r="AT46"/>
  <c r="AT47" s="1"/>
  <c r="Y41"/>
  <c r="L41"/>
  <c r="V41" s="1"/>
  <c r="M34"/>
  <c r="W34" s="1"/>
  <c r="N35"/>
  <c r="X35" s="1"/>
  <c r="O35"/>
  <c r="Z48" i="91" l="1"/>
  <c r="Z97" s="1"/>
  <c r="B102" s="1"/>
  <c r="E102" s="1"/>
  <c r="P97"/>
  <c r="L41"/>
  <c r="V41" s="1"/>
  <c r="Z48" i="90"/>
  <c r="Z97" s="1"/>
  <c r="B102" s="1"/>
  <c r="E102" s="1"/>
  <c r="P97"/>
  <c r="AR48" i="91"/>
  <c r="AQ51" i="96"/>
  <c r="AR50"/>
  <c r="AQ47" i="97"/>
  <c r="AR46"/>
  <c r="AR48" i="90"/>
  <c r="AQ49" i="92"/>
  <c r="AR48"/>
  <c r="AQ49" i="93"/>
  <c r="AR48"/>
  <c r="AQ51" i="94"/>
  <c r="AR50"/>
  <c r="AQ49" i="95"/>
  <c r="AR48"/>
  <c r="AQ47" i="98"/>
  <c r="AR46"/>
  <c r="BE49" i="91"/>
  <c r="BE51" i="96"/>
  <c r="BE47" i="97"/>
  <c r="BE49" i="90"/>
  <c r="BE49" i="92"/>
  <c r="BE49" i="93"/>
  <c r="BE51" i="94"/>
  <c r="BE49" i="95"/>
  <c r="BE47" i="98"/>
  <c r="L34" i="95"/>
  <c r="V34" s="1"/>
  <c r="L41" i="92"/>
  <c r="V41" s="1"/>
  <c r="M42" i="93"/>
  <c r="W42" s="1"/>
  <c r="M42" i="91"/>
  <c r="W42" s="1"/>
  <c r="M35"/>
  <c r="W35" s="1"/>
  <c r="M36" i="94"/>
  <c r="W36" s="1"/>
  <c r="M43"/>
  <c r="W43" s="1"/>
  <c r="K48" i="95"/>
  <c r="K49" s="1"/>
  <c r="K48" i="91"/>
  <c r="K49" s="1"/>
  <c r="K48" i="90"/>
  <c r="K49" s="1"/>
  <c r="K48" i="92"/>
  <c r="K49" s="1"/>
  <c r="K50" i="94"/>
  <c r="K51" s="1"/>
  <c r="K50" i="96"/>
  <c r="K51" s="1"/>
  <c r="K46" i="97"/>
  <c r="K47" s="1"/>
  <c r="K48" i="93"/>
  <c r="K49" s="1"/>
  <c r="K46" i="98"/>
  <c r="K47" s="1"/>
  <c r="L34" i="90"/>
  <c r="V34" s="1"/>
  <c r="M42"/>
  <c r="W42" s="1"/>
  <c r="M42" i="92"/>
  <c r="W42" s="1"/>
  <c r="M35" i="93"/>
  <c r="W35" s="1"/>
  <c r="M43" i="96"/>
  <c r="W43" s="1"/>
  <c r="M36"/>
  <c r="W36" s="1"/>
  <c r="B49" i="98"/>
  <c r="C49" s="1"/>
  <c r="J49" s="1"/>
  <c r="J48"/>
  <c r="N42"/>
  <c r="X42" s="1"/>
  <c r="O42"/>
  <c r="M42" s="1"/>
  <c r="W42" s="1"/>
  <c r="AT46"/>
  <c r="AT47" s="1"/>
  <c r="AS46"/>
  <c r="BC47"/>
  <c r="BD47" s="1"/>
  <c r="M34"/>
  <c r="W34" s="1"/>
  <c r="Y34"/>
  <c r="L40"/>
  <c r="V40" s="1"/>
  <c r="B52"/>
  <c r="C50"/>
  <c r="A51"/>
  <c r="A50"/>
  <c r="Y41"/>
  <c r="M41"/>
  <c r="W41" s="1"/>
  <c r="AS47"/>
  <c r="O35"/>
  <c r="N35"/>
  <c r="X35" s="1"/>
  <c r="Y41" i="97"/>
  <c r="M34"/>
  <c r="W34" s="1"/>
  <c r="O35"/>
  <c r="N35"/>
  <c r="X35" s="1"/>
  <c r="L40"/>
  <c r="V40" s="1"/>
  <c r="L33"/>
  <c r="V33" s="1"/>
  <c r="AS47"/>
  <c r="A51"/>
  <c r="C50"/>
  <c r="A50"/>
  <c r="B52"/>
  <c r="J48"/>
  <c r="B49"/>
  <c r="C49" s="1"/>
  <c r="J49" s="1"/>
  <c r="M41"/>
  <c r="W41" s="1"/>
  <c r="O42"/>
  <c r="N42"/>
  <c r="X42" s="1"/>
  <c r="Y34"/>
  <c r="BC47"/>
  <c r="BD47" s="1"/>
  <c r="AS46"/>
  <c r="AT46"/>
  <c r="AT47" s="1"/>
  <c r="AT50" i="96"/>
  <c r="AT51" s="1"/>
  <c r="BC51"/>
  <c r="BD51" s="1"/>
  <c r="AS50"/>
  <c r="O44"/>
  <c r="N44" s="1"/>
  <c r="X44" s="1"/>
  <c r="O37"/>
  <c r="N37"/>
  <c r="X37" s="1"/>
  <c r="B53"/>
  <c r="C53" s="1"/>
  <c r="J53" s="1"/>
  <c r="J52"/>
  <c r="B56"/>
  <c r="A55"/>
  <c r="C54"/>
  <c r="A54"/>
  <c r="AS51"/>
  <c r="Y43"/>
  <c r="L43"/>
  <c r="V43" s="1"/>
  <c r="Y36"/>
  <c r="L36"/>
  <c r="V36" s="1"/>
  <c r="L35"/>
  <c r="V35" s="1"/>
  <c r="AT48" i="95"/>
  <c r="AT49" s="1"/>
  <c r="BC49"/>
  <c r="BD49" s="1"/>
  <c r="AS48"/>
  <c r="Y35"/>
  <c r="Y42"/>
  <c r="B51"/>
  <c r="C51" s="1"/>
  <c r="J51" s="1"/>
  <c r="J50"/>
  <c r="B54"/>
  <c r="A53"/>
  <c r="C52"/>
  <c r="A52"/>
  <c r="AS49"/>
  <c r="M35"/>
  <c r="W35" s="1"/>
  <c r="O36"/>
  <c r="N36"/>
  <c r="X36" s="1"/>
  <c r="M42"/>
  <c r="W42" s="1"/>
  <c r="O43"/>
  <c r="N43"/>
  <c r="X43" s="1"/>
  <c r="AT50" i="94"/>
  <c r="AT51" s="1"/>
  <c r="BC51"/>
  <c r="BD51" s="1"/>
  <c r="AS50"/>
  <c r="Y43"/>
  <c r="L43"/>
  <c r="V43" s="1"/>
  <c r="O44"/>
  <c r="N44" s="1"/>
  <c r="X44" s="1"/>
  <c r="Y36"/>
  <c r="L36"/>
  <c r="V36" s="1"/>
  <c r="N37"/>
  <c r="X37" s="1"/>
  <c r="O37"/>
  <c r="B53"/>
  <c r="C53" s="1"/>
  <c r="J53" s="1"/>
  <c r="J52"/>
  <c r="B56"/>
  <c r="A55"/>
  <c r="C54"/>
  <c r="A54"/>
  <c r="AS51"/>
  <c r="Y42" i="93"/>
  <c r="L42"/>
  <c r="V42" s="1"/>
  <c r="AS49"/>
  <c r="A53"/>
  <c r="C52"/>
  <c r="A52"/>
  <c r="B54"/>
  <c r="J50"/>
  <c r="B51"/>
  <c r="C51" s="1"/>
  <c r="J51" s="1"/>
  <c r="N36"/>
  <c r="X36" s="1"/>
  <c r="O36"/>
  <c r="L34"/>
  <c r="V34" s="1"/>
  <c r="N43"/>
  <c r="X43" s="1"/>
  <c r="O43"/>
  <c r="BC49"/>
  <c r="BD49" s="1"/>
  <c r="AS48"/>
  <c r="AT48"/>
  <c r="AT49" s="1"/>
  <c r="Y35"/>
  <c r="L35"/>
  <c r="V35" s="1"/>
  <c r="O36" i="92"/>
  <c r="N36"/>
  <c r="X36" s="1"/>
  <c r="Y42"/>
  <c r="L42"/>
  <c r="V42" s="1"/>
  <c r="AS49"/>
  <c r="A53"/>
  <c r="C52"/>
  <c r="A52"/>
  <c r="B54"/>
  <c r="J50"/>
  <c r="B51"/>
  <c r="C51" s="1"/>
  <c r="J51" s="1"/>
  <c r="M35"/>
  <c r="W35" s="1"/>
  <c r="Y35"/>
  <c r="O43"/>
  <c r="N43"/>
  <c r="X43" s="1"/>
  <c r="BC49"/>
  <c r="BD49" s="1"/>
  <c r="AS48"/>
  <c r="AT48"/>
  <c r="AT49" s="1"/>
  <c r="BC49" i="91"/>
  <c r="BD49" s="1"/>
  <c r="AS48"/>
  <c r="AT48"/>
  <c r="AT49" s="1"/>
  <c r="Y35"/>
  <c r="L35"/>
  <c r="V35" s="1"/>
  <c r="AS49"/>
  <c r="A53"/>
  <c r="C52"/>
  <c r="A52"/>
  <c r="B54"/>
  <c r="J50"/>
  <c r="B51"/>
  <c r="C51" s="1"/>
  <c r="J51" s="1"/>
  <c r="Y42"/>
  <c r="N43"/>
  <c r="X43" s="1"/>
  <c r="O43"/>
  <c r="N36"/>
  <c r="X36" s="1"/>
  <c r="O36"/>
  <c r="L33"/>
  <c r="V33" s="1"/>
  <c r="Y35" i="90"/>
  <c r="N43"/>
  <c r="X43" s="1"/>
  <c r="O43"/>
  <c r="AS49"/>
  <c r="AQ49" s="1"/>
  <c r="A53"/>
  <c r="C52"/>
  <c r="A52"/>
  <c r="B54"/>
  <c r="J50"/>
  <c r="B51"/>
  <c r="C51" s="1"/>
  <c r="J51" s="1"/>
  <c r="M35"/>
  <c r="W35" s="1"/>
  <c r="N36"/>
  <c r="X36" s="1"/>
  <c r="O36"/>
  <c r="Y42"/>
  <c r="BC49"/>
  <c r="BD49" s="1"/>
  <c r="AS48"/>
  <c r="AT48"/>
  <c r="AT49" s="1"/>
  <c r="AQ49" i="91" l="1"/>
  <c r="L42"/>
  <c r="V42" s="1"/>
  <c r="L42" i="90"/>
  <c r="V42" s="1"/>
  <c r="AQ51" i="91"/>
  <c r="AR50"/>
  <c r="AQ51" i="93"/>
  <c r="AR50"/>
  <c r="AQ51" i="95"/>
  <c r="AR50"/>
  <c r="AQ49" i="98"/>
  <c r="AR48"/>
  <c r="AR50" i="90"/>
  <c r="AQ51" i="92"/>
  <c r="AR50"/>
  <c r="AQ53" i="94"/>
  <c r="AR52"/>
  <c r="AQ53" i="96"/>
  <c r="AR52"/>
  <c r="AQ49" i="97"/>
  <c r="AR48"/>
  <c r="M42"/>
  <c r="W42" s="1"/>
  <c r="BE51" i="90"/>
  <c r="BE51" i="91"/>
  <c r="BE51" i="93"/>
  <c r="BE51" i="95"/>
  <c r="BE49" i="97"/>
  <c r="BE51" i="92"/>
  <c r="BE53" i="94"/>
  <c r="BE53" i="96"/>
  <c r="BE49" i="98"/>
  <c r="L34"/>
  <c r="V34" s="1"/>
  <c r="M36" i="90"/>
  <c r="W36" s="1"/>
  <c r="M36" i="91"/>
  <c r="W36" s="1"/>
  <c r="M37" i="94"/>
  <c r="W37" s="1"/>
  <c r="M44"/>
  <c r="W44" s="1"/>
  <c r="M44" i="96"/>
  <c r="W44" s="1"/>
  <c r="M43" i="93"/>
  <c r="W43" s="1"/>
  <c r="M43" i="95"/>
  <c r="W43" s="1"/>
  <c r="L34" i="97"/>
  <c r="V34" s="1"/>
  <c r="M35" i="98"/>
  <c r="W35" s="1"/>
  <c r="K48"/>
  <c r="K49" s="1"/>
  <c r="K48" i="97"/>
  <c r="K49" s="1"/>
  <c r="K52" i="94"/>
  <c r="K53" s="1"/>
  <c r="K50" i="90"/>
  <c r="K51" s="1"/>
  <c r="K50" i="95"/>
  <c r="K51" s="1"/>
  <c r="K50" i="93"/>
  <c r="K51" s="1"/>
  <c r="K52" i="96"/>
  <c r="K53" s="1"/>
  <c r="K50" i="92"/>
  <c r="K51" s="1"/>
  <c r="K50" i="91"/>
  <c r="K51" s="1"/>
  <c r="M43" i="90"/>
  <c r="W43" s="1"/>
  <c r="M43" i="91"/>
  <c r="W43" s="1"/>
  <c r="L35" i="92"/>
  <c r="V35" s="1"/>
  <c r="M36" i="93"/>
  <c r="W36" s="1"/>
  <c r="M36" i="95"/>
  <c r="W36" s="1"/>
  <c r="M35" i="97"/>
  <c r="W35" s="1"/>
  <c r="L41" i="98"/>
  <c r="V41" s="1"/>
  <c r="O36"/>
  <c r="N36"/>
  <c r="X36" s="1"/>
  <c r="B51"/>
  <c r="C51" s="1"/>
  <c r="J51" s="1"/>
  <c r="J50"/>
  <c r="AT48"/>
  <c r="AT49" s="1"/>
  <c r="BC49"/>
  <c r="BD49" s="1"/>
  <c r="AS48"/>
  <c r="Y35"/>
  <c r="L35"/>
  <c r="V35" s="1"/>
  <c r="B54"/>
  <c r="A53"/>
  <c r="A52"/>
  <c r="C52"/>
  <c r="Y42"/>
  <c r="L42"/>
  <c r="V42" s="1"/>
  <c r="N43"/>
  <c r="X43" s="1"/>
  <c r="O43"/>
  <c r="AS49"/>
  <c r="Y42" i="97"/>
  <c r="L42"/>
  <c r="V42" s="1"/>
  <c r="BC49"/>
  <c r="BD49" s="1"/>
  <c r="AS48"/>
  <c r="AT48"/>
  <c r="AT49" s="1"/>
  <c r="O36"/>
  <c r="N36"/>
  <c r="X36" s="1"/>
  <c r="L41"/>
  <c r="V41" s="1"/>
  <c r="O43"/>
  <c r="N43"/>
  <c r="X43" s="1"/>
  <c r="AS49"/>
  <c r="A53"/>
  <c r="C52"/>
  <c r="A52"/>
  <c r="B54"/>
  <c r="J50"/>
  <c r="B51"/>
  <c r="C51" s="1"/>
  <c r="J51" s="1"/>
  <c r="Y35"/>
  <c r="L35"/>
  <c r="V35" s="1"/>
  <c r="AT52" i="96"/>
  <c r="AT53" s="1"/>
  <c r="BC53"/>
  <c r="BD53" s="1"/>
  <c r="AS52"/>
  <c r="O38"/>
  <c r="N38"/>
  <c r="X38" s="1"/>
  <c r="B55"/>
  <c r="C55" s="1"/>
  <c r="J55" s="1"/>
  <c r="J54"/>
  <c r="A57"/>
  <c r="C56"/>
  <c r="A56"/>
  <c r="B58"/>
  <c r="AS53"/>
  <c r="M37"/>
  <c r="W37" s="1"/>
  <c r="Y37"/>
  <c r="Y44"/>
  <c r="L44"/>
  <c r="V44" s="1"/>
  <c r="O45"/>
  <c r="Y43" i="95"/>
  <c r="L43"/>
  <c r="V43" s="1"/>
  <c r="O37"/>
  <c r="N37"/>
  <c r="X37" s="1"/>
  <c r="AT50"/>
  <c r="AT51" s="1"/>
  <c r="BC51"/>
  <c r="BD51" s="1"/>
  <c r="AS50"/>
  <c r="L42"/>
  <c r="V42" s="1"/>
  <c r="L35"/>
  <c r="V35" s="1"/>
  <c r="O44"/>
  <c r="N44" s="1"/>
  <c r="X44" s="1"/>
  <c r="Y36"/>
  <c r="L36"/>
  <c r="V36" s="1"/>
  <c r="B53"/>
  <c r="C53" s="1"/>
  <c r="J53" s="1"/>
  <c r="J52"/>
  <c r="B56"/>
  <c r="A55"/>
  <c r="C54"/>
  <c r="A54"/>
  <c r="AS51"/>
  <c r="AT52" i="94"/>
  <c r="AT53" s="1"/>
  <c r="BC53"/>
  <c r="BD53" s="1"/>
  <c r="AS52"/>
  <c r="B55"/>
  <c r="C55" s="1"/>
  <c r="J55" s="1"/>
  <c r="J54"/>
  <c r="B58"/>
  <c r="A57"/>
  <c r="C56"/>
  <c r="A56"/>
  <c r="AS53"/>
  <c r="Y37"/>
  <c r="L37"/>
  <c r="V37" s="1"/>
  <c r="N38"/>
  <c r="X38" s="1"/>
  <c r="O38"/>
  <c r="Y44"/>
  <c r="L44"/>
  <c r="V44" s="1"/>
  <c r="O45"/>
  <c r="N45" s="1"/>
  <c r="X45" s="1"/>
  <c r="Y43" i="93"/>
  <c r="L43"/>
  <c r="V43" s="1"/>
  <c r="N37"/>
  <c r="X37" s="1"/>
  <c r="O37"/>
  <c r="AS51"/>
  <c r="B56"/>
  <c r="A55"/>
  <c r="C54"/>
  <c r="A54"/>
  <c r="J52"/>
  <c r="B53"/>
  <c r="C53" s="1"/>
  <c r="J53" s="1"/>
  <c r="O44"/>
  <c r="Y36"/>
  <c r="L36"/>
  <c r="V36" s="1"/>
  <c r="BC51"/>
  <c r="BD51" s="1"/>
  <c r="AS50"/>
  <c r="AT50"/>
  <c r="AT51" s="1"/>
  <c r="O44" i="92"/>
  <c r="N44" s="1"/>
  <c r="X44" s="1"/>
  <c r="AS51"/>
  <c r="A55"/>
  <c r="C54"/>
  <c r="A54"/>
  <c r="B56"/>
  <c r="J52"/>
  <c r="B53"/>
  <c r="C53" s="1"/>
  <c r="J53" s="1"/>
  <c r="Y36"/>
  <c r="M43"/>
  <c r="W43" s="1"/>
  <c r="Y43"/>
  <c r="L43"/>
  <c r="V43" s="1"/>
  <c r="BC51"/>
  <c r="BD51" s="1"/>
  <c r="AS50"/>
  <c r="AT50"/>
  <c r="AT51" s="1"/>
  <c r="M36"/>
  <c r="W36" s="1"/>
  <c r="O37"/>
  <c r="N37"/>
  <c r="X37" s="1"/>
  <c r="Y36" i="91"/>
  <c r="L36"/>
  <c r="V36" s="1"/>
  <c r="N37"/>
  <c r="X37" s="1"/>
  <c r="O37"/>
  <c r="O44"/>
  <c r="AS51"/>
  <c r="B56"/>
  <c r="A55"/>
  <c r="C54"/>
  <c r="A54"/>
  <c r="J52"/>
  <c r="B53"/>
  <c r="C53" s="1"/>
  <c r="J53" s="1"/>
  <c r="Y43"/>
  <c r="L43"/>
  <c r="V43" s="1"/>
  <c r="BC51"/>
  <c r="BD51" s="1"/>
  <c r="AS50"/>
  <c r="AT50"/>
  <c r="AT51" s="1"/>
  <c r="Y36" i="90"/>
  <c r="L36"/>
  <c r="V36" s="1"/>
  <c r="AS51"/>
  <c r="A55"/>
  <c r="C54"/>
  <c r="A54"/>
  <c r="B56"/>
  <c r="J52"/>
  <c r="B53"/>
  <c r="C53" s="1"/>
  <c r="J53" s="1"/>
  <c r="O44"/>
  <c r="L35"/>
  <c r="V35" s="1"/>
  <c r="N37"/>
  <c r="X37" s="1"/>
  <c r="O37"/>
  <c r="BC51"/>
  <c r="BD51" s="1"/>
  <c r="AS50"/>
  <c r="AQ51" s="1"/>
  <c r="AT50"/>
  <c r="AT51" s="1"/>
  <c r="Y43"/>
  <c r="L43"/>
  <c r="V43" s="1"/>
  <c r="AQ53" l="1"/>
  <c r="AR52"/>
  <c r="AQ53" i="91"/>
  <c r="AR52"/>
  <c r="AQ53" i="92"/>
  <c r="AR52"/>
  <c r="AQ53" i="93"/>
  <c r="AR52"/>
  <c r="AQ55" i="94"/>
  <c r="AR54"/>
  <c r="AQ53" i="95"/>
  <c r="AR52"/>
  <c r="AQ55" i="96"/>
  <c r="AR54"/>
  <c r="AQ51" i="97"/>
  <c r="AR50"/>
  <c r="AQ51" i="98"/>
  <c r="AR50"/>
  <c r="BE53" i="90"/>
  <c r="BE53" i="91"/>
  <c r="BE53" i="92"/>
  <c r="BE53" i="93"/>
  <c r="BE55" i="94"/>
  <c r="BE53" i="95"/>
  <c r="BE55" i="96"/>
  <c r="BE51" i="97"/>
  <c r="BE51" i="98"/>
  <c r="L37" i="96"/>
  <c r="V37" s="1"/>
  <c r="M37" i="93"/>
  <c r="W37" s="1"/>
  <c r="M43" i="98"/>
  <c r="W43" s="1"/>
  <c r="M37" i="90"/>
  <c r="W37" s="1"/>
  <c r="M38" i="94"/>
  <c r="W38" s="1"/>
  <c r="K54"/>
  <c r="K55" s="1"/>
  <c r="K52" i="92"/>
  <c r="K53" s="1"/>
  <c r="K52" i="93"/>
  <c r="K53" s="1"/>
  <c r="K52" i="90"/>
  <c r="K53" s="1"/>
  <c r="K50" i="97"/>
  <c r="K51" s="1"/>
  <c r="K54" i="96"/>
  <c r="K55" s="1"/>
  <c r="K52" i="91"/>
  <c r="K53" s="1"/>
  <c r="K52" i="95"/>
  <c r="K53" s="1"/>
  <c r="K50" i="98"/>
  <c r="K51" s="1"/>
  <c r="N44" i="91"/>
  <c r="X44" s="1"/>
  <c r="M37"/>
  <c r="W37" s="1"/>
  <c r="M45" i="94"/>
  <c r="W45" s="1"/>
  <c r="M43" i="97"/>
  <c r="W43" s="1"/>
  <c r="B53" i="98"/>
  <c r="C53" s="1"/>
  <c r="J53" s="1"/>
  <c r="J52"/>
  <c r="AT50"/>
  <c r="AT51" s="1"/>
  <c r="AS50"/>
  <c r="BC51"/>
  <c r="BD51" s="1"/>
  <c r="Y36"/>
  <c r="Y43"/>
  <c r="L43"/>
  <c r="V43" s="1"/>
  <c r="O44"/>
  <c r="B56"/>
  <c r="C54"/>
  <c r="A55"/>
  <c r="A54"/>
  <c r="AS51"/>
  <c r="M36"/>
  <c r="W36" s="1"/>
  <c r="O37"/>
  <c r="N37"/>
  <c r="X37" s="1"/>
  <c r="BC51" i="97"/>
  <c r="BD51" s="1"/>
  <c r="AS50"/>
  <c r="AT50"/>
  <c r="AT51" s="1"/>
  <c r="O44"/>
  <c r="N44" s="1"/>
  <c r="X44" s="1"/>
  <c r="Y36"/>
  <c r="AS51"/>
  <c r="A55"/>
  <c r="C54"/>
  <c r="A54"/>
  <c r="B56"/>
  <c r="J52"/>
  <c r="B53"/>
  <c r="C53" s="1"/>
  <c r="J53" s="1"/>
  <c r="Y43"/>
  <c r="M36"/>
  <c r="W36" s="1"/>
  <c r="O37"/>
  <c r="N37"/>
  <c r="X37" s="1"/>
  <c r="O46" i="96"/>
  <c r="N46" s="1"/>
  <c r="X46" s="1"/>
  <c r="A59"/>
  <c r="C58"/>
  <c r="A58"/>
  <c r="B60"/>
  <c r="J56"/>
  <c r="B57"/>
  <c r="C57" s="1"/>
  <c r="J57" s="1"/>
  <c r="BC55"/>
  <c r="BD55" s="1"/>
  <c r="AT54"/>
  <c r="AT55" s="1"/>
  <c r="AS54"/>
  <c r="O39"/>
  <c r="N39"/>
  <c r="X39" s="1"/>
  <c r="Y45"/>
  <c r="N45"/>
  <c r="X45" s="1"/>
  <c r="AS55"/>
  <c r="Y38"/>
  <c r="M38"/>
  <c r="W38" s="1"/>
  <c r="AT52" i="95"/>
  <c r="AT53" s="1"/>
  <c r="BC53"/>
  <c r="BD53" s="1"/>
  <c r="AS52"/>
  <c r="Y44"/>
  <c r="Y37"/>
  <c r="B55"/>
  <c r="C55" s="1"/>
  <c r="J55" s="1"/>
  <c r="J54"/>
  <c r="B58"/>
  <c r="A57"/>
  <c r="C56"/>
  <c r="A56"/>
  <c r="AS53"/>
  <c r="M44"/>
  <c r="W44" s="1"/>
  <c r="O45"/>
  <c r="N45" s="1"/>
  <c r="X45" s="1"/>
  <c r="M37"/>
  <c r="W37" s="1"/>
  <c r="O38"/>
  <c r="N38"/>
  <c r="X38" s="1"/>
  <c r="BC55" i="94"/>
  <c r="BD55" s="1"/>
  <c r="AT54"/>
  <c r="AT55" s="1"/>
  <c r="AS54"/>
  <c r="Y45"/>
  <c r="L45"/>
  <c r="V45" s="1"/>
  <c r="O46"/>
  <c r="N46" s="1"/>
  <c r="X46" s="1"/>
  <c r="Y38"/>
  <c r="L38"/>
  <c r="V38" s="1"/>
  <c r="N39"/>
  <c r="X39" s="1"/>
  <c r="O39"/>
  <c r="B57"/>
  <c r="C57" s="1"/>
  <c r="J57" s="1"/>
  <c r="J56"/>
  <c r="B60"/>
  <c r="A59"/>
  <c r="C58"/>
  <c r="A58"/>
  <c r="AS55"/>
  <c r="O45" i="93"/>
  <c r="AS53"/>
  <c r="N38"/>
  <c r="X38" s="1"/>
  <c r="O38"/>
  <c r="Y44"/>
  <c r="N44"/>
  <c r="X44" s="1"/>
  <c r="BC53"/>
  <c r="BD53" s="1"/>
  <c r="AS52"/>
  <c r="AT52"/>
  <c r="AT53" s="1"/>
  <c r="B55"/>
  <c r="C55" s="1"/>
  <c r="J55" s="1"/>
  <c r="J54"/>
  <c r="B58"/>
  <c r="A57"/>
  <c r="C56"/>
  <c r="A56"/>
  <c r="Y37"/>
  <c r="L37"/>
  <c r="V37" s="1"/>
  <c r="O38" i="92"/>
  <c r="N38"/>
  <c r="X38" s="1"/>
  <c r="L36"/>
  <c r="V36" s="1"/>
  <c r="AS53"/>
  <c r="A57"/>
  <c r="C56"/>
  <c r="A56"/>
  <c r="B58"/>
  <c r="J54"/>
  <c r="B55"/>
  <c r="C55" s="1"/>
  <c r="J55" s="1"/>
  <c r="Y44"/>
  <c r="M37"/>
  <c r="W37" s="1"/>
  <c r="Y37"/>
  <c r="L37"/>
  <c r="V37" s="1"/>
  <c r="BC53"/>
  <c r="BD53" s="1"/>
  <c r="AS52"/>
  <c r="AT52"/>
  <c r="AT53" s="1"/>
  <c r="M44"/>
  <c r="W44" s="1"/>
  <c r="O45"/>
  <c r="AS53" i="91"/>
  <c r="Y44"/>
  <c r="O45"/>
  <c r="N38"/>
  <c r="X38" s="1"/>
  <c r="O38"/>
  <c r="M38" s="1"/>
  <c r="W38" s="1"/>
  <c r="BC53"/>
  <c r="BD53" s="1"/>
  <c r="AS52"/>
  <c r="AT52"/>
  <c r="AT53" s="1"/>
  <c r="J54"/>
  <c r="B55"/>
  <c r="C55" s="1"/>
  <c r="J55" s="1"/>
  <c r="B58"/>
  <c r="A57"/>
  <c r="C56"/>
  <c r="A56"/>
  <c r="Y37"/>
  <c r="Y37" i="90"/>
  <c r="O45"/>
  <c r="AS53"/>
  <c r="A57"/>
  <c r="C56"/>
  <c r="A56"/>
  <c r="B58"/>
  <c r="J54"/>
  <c r="B55"/>
  <c r="C55" s="1"/>
  <c r="J55" s="1"/>
  <c r="N38"/>
  <c r="X38" s="1"/>
  <c r="O38"/>
  <c r="Y44"/>
  <c r="N44"/>
  <c r="X44" s="1"/>
  <c r="BC53"/>
  <c r="BD53" s="1"/>
  <c r="AS52"/>
  <c r="AT52"/>
  <c r="AT53" s="1"/>
  <c r="L37" l="1"/>
  <c r="V37" s="1"/>
  <c r="AR54" i="91"/>
  <c r="AQ55" i="90"/>
  <c r="AR54"/>
  <c r="AQ55" i="93"/>
  <c r="AR54"/>
  <c r="AQ57" i="94"/>
  <c r="AR56"/>
  <c r="AQ55" i="95"/>
  <c r="AR54"/>
  <c r="AQ57" i="96"/>
  <c r="AR56"/>
  <c r="AQ53" i="97"/>
  <c r="AR52"/>
  <c r="AQ53" i="98"/>
  <c r="AR52"/>
  <c r="AQ55" i="92"/>
  <c r="AR54"/>
  <c r="L37" i="91"/>
  <c r="V37" s="1"/>
  <c r="L43" i="97"/>
  <c r="V43" s="1"/>
  <c r="BE55" i="90"/>
  <c r="BE55" i="92"/>
  <c r="BE55" i="91"/>
  <c r="BE55" i="93"/>
  <c r="BE57" i="94"/>
  <c r="BE55" i="95"/>
  <c r="BE57" i="96"/>
  <c r="BE53" i="97"/>
  <c r="BE53" i="98"/>
  <c r="M39" i="94"/>
  <c r="W39" s="1"/>
  <c r="M46"/>
  <c r="W46" s="1"/>
  <c r="M46" i="96"/>
  <c r="W46" s="1"/>
  <c r="M37" i="97"/>
  <c r="W37" s="1"/>
  <c r="K54" i="90"/>
  <c r="K55" s="1"/>
  <c r="K54" i="91"/>
  <c r="K55" s="1"/>
  <c r="K54" i="92"/>
  <c r="K55" s="1"/>
  <c r="M38" i="95"/>
  <c r="W38" s="1"/>
  <c r="K54"/>
  <c r="K55" s="1"/>
  <c r="K56" i="96"/>
  <c r="K57" s="1"/>
  <c r="K54" i="93"/>
  <c r="K55" s="1"/>
  <c r="K52" i="98"/>
  <c r="K53" s="1"/>
  <c r="K52" i="97"/>
  <c r="K53" s="1"/>
  <c r="K56" i="94"/>
  <c r="K57" s="1"/>
  <c r="M38" i="90"/>
  <c r="W38" s="1"/>
  <c r="M44" i="91"/>
  <c r="M38" i="92"/>
  <c r="W38" s="1"/>
  <c r="M45" i="95"/>
  <c r="W45" s="1"/>
  <c r="M37" i="98"/>
  <c r="W37" s="1"/>
  <c r="Y37"/>
  <c r="L37"/>
  <c r="V37" s="1"/>
  <c r="B55"/>
  <c r="C55" s="1"/>
  <c r="J55" s="1"/>
  <c r="J54"/>
  <c r="Y44"/>
  <c r="N44"/>
  <c r="X44" s="1"/>
  <c r="L36"/>
  <c r="V36" s="1"/>
  <c r="AT52"/>
  <c r="AT53" s="1"/>
  <c r="BC53"/>
  <c r="BD53" s="1"/>
  <c r="AS52"/>
  <c r="O38"/>
  <c r="N38"/>
  <c r="X38" s="1"/>
  <c r="B58"/>
  <c r="A57"/>
  <c r="A56"/>
  <c r="C56"/>
  <c r="O45"/>
  <c r="AS53"/>
  <c r="O38" i="97"/>
  <c r="N38"/>
  <c r="X38" s="1"/>
  <c r="AS53"/>
  <c r="A57"/>
  <c r="C56"/>
  <c r="A56"/>
  <c r="B58"/>
  <c r="J54"/>
  <c r="B55"/>
  <c r="C55" s="1"/>
  <c r="J55" s="1"/>
  <c r="L36"/>
  <c r="V36" s="1"/>
  <c r="Y44"/>
  <c r="Y37"/>
  <c r="L37"/>
  <c r="V37" s="1"/>
  <c r="BC53"/>
  <c r="BD53" s="1"/>
  <c r="AS52"/>
  <c r="AT52"/>
  <c r="AT53" s="1"/>
  <c r="M44"/>
  <c r="W44" s="1"/>
  <c r="O45"/>
  <c r="N45" s="1"/>
  <c r="X45" s="1"/>
  <c r="L38" i="96"/>
  <c r="V38" s="1"/>
  <c r="Y39"/>
  <c r="N54"/>
  <c r="X54" s="1"/>
  <c r="O54"/>
  <c r="BC57"/>
  <c r="BD57" s="1"/>
  <c r="AS56"/>
  <c r="AT56"/>
  <c r="AT57" s="1"/>
  <c r="Y46"/>
  <c r="L46"/>
  <c r="V46" s="1"/>
  <c r="O47"/>
  <c r="M39"/>
  <c r="W39" s="1"/>
  <c r="AS57"/>
  <c r="A61"/>
  <c r="C60"/>
  <c r="A60"/>
  <c r="B62"/>
  <c r="J58"/>
  <c r="B59"/>
  <c r="C59" s="1"/>
  <c r="J59" s="1"/>
  <c r="M45"/>
  <c r="Y38" i="95"/>
  <c r="L38"/>
  <c r="V38" s="1"/>
  <c r="O46"/>
  <c r="N46" s="1"/>
  <c r="X46" s="1"/>
  <c r="BC55"/>
  <c r="BD55" s="1"/>
  <c r="AT54"/>
  <c r="AT55" s="1"/>
  <c r="AS54"/>
  <c r="L37"/>
  <c r="V37" s="1"/>
  <c r="L44"/>
  <c r="V44" s="1"/>
  <c r="O39"/>
  <c r="N39"/>
  <c r="X39" s="1"/>
  <c r="Y45"/>
  <c r="L45"/>
  <c r="V45" s="1"/>
  <c r="B57"/>
  <c r="C57" s="1"/>
  <c r="J57" s="1"/>
  <c r="J56"/>
  <c r="B60"/>
  <c r="A59"/>
  <c r="C58"/>
  <c r="A58"/>
  <c r="AS55"/>
  <c r="AT56" i="94"/>
  <c r="AT57" s="1"/>
  <c r="BC57"/>
  <c r="BD57" s="1"/>
  <c r="AS56"/>
  <c r="Y46"/>
  <c r="L46"/>
  <c r="V46" s="1"/>
  <c r="O47"/>
  <c r="N47" s="1"/>
  <c r="X47" s="1"/>
  <c r="B59"/>
  <c r="C59" s="1"/>
  <c r="J59" s="1"/>
  <c r="J58"/>
  <c r="B62"/>
  <c r="A61"/>
  <c r="C60"/>
  <c r="A60"/>
  <c r="AS57"/>
  <c r="Y39"/>
  <c r="L39"/>
  <c r="V39" s="1"/>
  <c r="N54"/>
  <c r="X54" s="1"/>
  <c r="O54"/>
  <c r="BC55" i="93"/>
  <c r="BD55" s="1"/>
  <c r="AS54"/>
  <c r="AT54"/>
  <c r="AT55" s="1"/>
  <c r="Y38"/>
  <c r="Y45"/>
  <c r="N45"/>
  <c r="B57"/>
  <c r="C57" s="1"/>
  <c r="J57" s="1"/>
  <c r="J56"/>
  <c r="B60"/>
  <c r="A59"/>
  <c r="C58"/>
  <c r="A58"/>
  <c r="AS55"/>
  <c r="M38"/>
  <c r="W38" s="1"/>
  <c r="N39"/>
  <c r="X39" s="1"/>
  <c r="O39"/>
  <c r="O46"/>
  <c r="M44"/>
  <c r="W44" s="1"/>
  <c r="Y45" i="92"/>
  <c r="BC55"/>
  <c r="BD55" s="1"/>
  <c r="AS54"/>
  <c r="AT54"/>
  <c r="AT55" s="1"/>
  <c r="Y38"/>
  <c r="L38"/>
  <c r="V38" s="1"/>
  <c r="N45"/>
  <c r="O46"/>
  <c r="L44"/>
  <c r="V44" s="1"/>
  <c r="AS55"/>
  <c r="A59"/>
  <c r="C58"/>
  <c r="A58"/>
  <c r="B60"/>
  <c r="J56"/>
  <c r="B57"/>
  <c r="C57" s="1"/>
  <c r="J57" s="1"/>
  <c r="O39"/>
  <c r="N39"/>
  <c r="X39" s="1"/>
  <c r="AS55" i="91"/>
  <c r="Y38"/>
  <c r="L38"/>
  <c r="V38" s="1"/>
  <c r="N39"/>
  <c r="X39" s="1"/>
  <c r="O39"/>
  <c r="O46"/>
  <c r="B57"/>
  <c r="C57" s="1"/>
  <c r="J57" s="1"/>
  <c r="J56"/>
  <c r="B60"/>
  <c r="A59"/>
  <c r="C58"/>
  <c r="A58"/>
  <c r="BC55"/>
  <c r="BD55" s="1"/>
  <c r="AS54"/>
  <c r="AQ55" s="1"/>
  <c r="AT54"/>
  <c r="AT55" s="1"/>
  <c r="Y45"/>
  <c r="N45"/>
  <c r="X45" s="1"/>
  <c r="Y38" i="90"/>
  <c r="L38"/>
  <c r="V38" s="1"/>
  <c r="BC55"/>
  <c r="BD55" s="1"/>
  <c r="AS54"/>
  <c r="AT54"/>
  <c r="AT55" s="1"/>
  <c r="Y45"/>
  <c r="N45"/>
  <c r="N39"/>
  <c r="X39" s="1"/>
  <c r="O39"/>
  <c r="AS55"/>
  <c r="A59"/>
  <c r="C58"/>
  <c r="A58"/>
  <c r="B60"/>
  <c r="J56"/>
  <c r="B57"/>
  <c r="C57" s="1"/>
  <c r="J57" s="1"/>
  <c r="O46"/>
  <c r="M44"/>
  <c r="W44" s="1"/>
  <c r="AR56" i="91" l="1"/>
  <c r="AQ57" i="93"/>
  <c r="AR56"/>
  <c r="AQ57" i="95"/>
  <c r="AR56"/>
  <c r="AQ59" i="96"/>
  <c r="AR58"/>
  <c r="AR56" i="90"/>
  <c r="AQ57" i="92"/>
  <c r="AR56"/>
  <c r="AQ59" i="94"/>
  <c r="AR58"/>
  <c r="AQ55" i="97"/>
  <c r="AR54"/>
  <c r="AQ55" i="98"/>
  <c r="AR54"/>
  <c r="BE57" i="90"/>
  <c r="BE57" i="92"/>
  <c r="BE59" i="94"/>
  <c r="BE55" i="97"/>
  <c r="BE55" i="98"/>
  <c r="BE57" i="91"/>
  <c r="BE57" i="93"/>
  <c r="BE57" i="95"/>
  <c r="BE59" i="96"/>
  <c r="M54"/>
  <c r="W54" s="1"/>
  <c r="M54" i="94"/>
  <c r="W54" s="1"/>
  <c r="M39" i="91"/>
  <c r="W39" s="1"/>
  <c r="M39" i="92"/>
  <c r="W39" s="1"/>
  <c r="M39" i="93"/>
  <c r="W39" s="1"/>
  <c r="M47" i="94"/>
  <c r="W47" s="1"/>
  <c r="K58"/>
  <c r="K59" s="1"/>
  <c r="K58" i="96"/>
  <c r="K59" s="1"/>
  <c r="K56" i="91"/>
  <c r="K57" s="1"/>
  <c r="M39" i="90"/>
  <c r="W39" s="1"/>
  <c r="K54" i="97"/>
  <c r="K55" s="1"/>
  <c r="K54" i="98"/>
  <c r="K55" s="1"/>
  <c r="K56" i="93"/>
  <c r="K57" s="1"/>
  <c r="K56" i="95"/>
  <c r="K57" s="1"/>
  <c r="K56" i="92"/>
  <c r="K57" s="1"/>
  <c r="K56" i="90"/>
  <c r="K57" s="1"/>
  <c r="W44" i="91"/>
  <c r="L44"/>
  <c r="V44" s="1"/>
  <c r="M44" i="98"/>
  <c r="W44" s="1"/>
  <c r="Y45"/>
  <c r="B60"/>
  <c r="C58"/>
  <c r="A59"/>
  <c r="A58"/>
  <c r="O39"/>
  <c r="N39"/>
  <c r="X39" s="1"/>
  <c r="AS55"/>
  <c r="N45"/>
  <c r="X45" s="1"/>
  <c r="O46"/>
  <c r="N46" s="1"/>
  <c r="X46" s="1"/>
  <c r="B57"/>
  <c r="C57" s="1"/>
  <c r="J57" s="1"/>
  <c r="J56"/>
  <c r="M38"/>
  <c r="W38" s="1"/>
  <c r="Y38"/>
  <c r="L38"/>
  <c r="V38" s="1"/>
  <c r="L44"/>
  <c r="V44" s="1"/>
  <c r="AT54"/>
  <c r="AT55" s="1"/>
  <c r="AS54"/>
  <c r="BC55"/>
  <c r="BD55" s="1"/>
  <c r="Y45" i="97"/>
  <c r="AS55"/>
  <c r="A59"/>
  <c r="C58"/>
  <c r="A58"/>
  <c r="B60"/>
  <c r="J56"/>
  <c r="B57"/>
  <c r="C57" s="1"/>
  <c r="J57" s="1"/>
  <c r="Y38"/>
  <c r="M45"/>
  <c r="W45" s="1"/>
  <c r="O46"/>
  <c r="N46" s="1"/>
  <c r="X46" s="1"/>
  <c r="L44"/>
  <c r="V44" s="1"/>
  <c r="BC55"/>
  <c r="BD55" s="1"/>
  <c r="AS54"/>
  <c r="AT54"/>
  <c r="AT55" s="1"/>
  <c r="M38"/>
  <c r="W38" s="1"/>
  <c r="O39"/>
  <c r="N39"/>
  <c r="X39" s="1"/>
  <c r="AS59" i="96"/>
  <c r="A63"/>
  <c r="C62"/>
  <c r="A62"/>
  <c r="B64"/>
  <c r="J60"/>
  <c r="B61"/>
  <c r="C61" s="1"/>
  <c r="J61" s="1"/>
  <c r="N48"/>
  <c r="X48" s="1"/>
  <c r="O48"/>
  <c r="Y54"/>
  <c r="L54"/>
  <c r="V54" s="1"/>
  <c r="N55"/>
  <c r="X55" s="1"/>
  <c r="O55"/>
  <c r="W45"/>
  <c r="L45"/>
  <c r="V45" s="1"/>
  <c r="BC59"/>
  <c r="BD59" s="1"/>
  <c r="AS58"/>
  <c r="AT58"/>
  <c r="AT59" s="1"/>
  <c r="Y47"/>
  <c r="N47"/>
  <c r="X47" s="1"/>
  <c r="L39"/>
  <c r="V39" s="1"/>
  <c r="AT56" i="95"/>
  <c r="AT57" s="1"/>
  <c r="BC57"/>
  <c r="BD57" s="1"/>
  <c r="AS56"/>
  <c r="Y39"/>
  <c r="Y46"/>
  <c r="B59"/>
  <c r="C59" s="1"/>
  <c r="J59" s="1"/>
  <c r="J58"/>
  <c r="B62"/>
  <c r="A61"/>
  <c r="C60"/>
  <c r="A60"/>
  <c r="AS57"/>
  <c r="M39"/>
  <c r="W39" s="1"/>
  <c r="O54"/>
  <c r="N54"/>
  <c r="X54" s="1"/>
  <c r="M46"/>
  <c r="W46" s="1"/>
  <c r="O47"/>
  <c r="N47" s="1"/>
  <c r="X47" s="1"/>
  <c r="AT58" i="94"/>
  <c r="AT59" s="1"/>
  <c r="BC59"/>
  <c r="BD59" s="1"/>
  <c r="AS58"/>
  <c r="Y54"/>
  <c r="N55"/>
  <c r="X55" s="1"/>
  <c r="O55"/>
  <c r="M55" s="1"/>
  <c r="W55" s="1"/>
  <c r="B61"/>
  <c r="C61" s="1"/>
  <c r="J61" s="1"/>
  <c r="J60"/>
  <c r="B64"/>
  <c r="A63"/>
  <c r="C62"/>
  <c r="A62"/>
  <c r="AS59"/>
  <c r="Y47"/>
  <c r="N48"/>
  <c r="X48" s="1"/>
  <c r="O48"/>
  <c r="Y46" i="93"/>
  <c r="N46"/>
  <c r="Y39"/>
  <c r="L39"/>
  <c r="V39" s="1"/>
  <c r="AT56"/>
  <c r="AT57" s="1"/>
  <c r="BC57"/>
  <c r="BD57" s="1"/>
  <c r="AS56"/>
  <c r="X45"/>
  <c r="M45"/>
  <c r="O47"/>
  <c r="L44"/>
  <c r="V44" s="1"/>
  <c r="B59"/>
  <c r="C59" s="1"/>
  <c r="J59" s="1"/>
  <c r="J58"/>
  <c r="B62"/>
  <c r="A61"/>
  <c r="C60"/>
  <c r="A60"/>
  <c r="AS57"/>
  <c r="L38"/>
  <c r="V38" s="1"/>
  <c r="N54"/>
  <c r="X54" s="1"/>
  <c r="O54"/>
  <c r="Y39" i="92"/>
  <c r="L39"/>
  <c r="V39" s="1"/>
  <c r="BC57"/>
  <c r="BD57" s="1"/>
  <c r="AS56"/>
  <c r="AT56"/>
  <c r="AT57" s="1"/>
  <c r="Y46"/>
  <c r="X45"/>
  <c r="M45"/>
  <c r="W45" s="1"/>
  <c r="AS57"/>
  <c r="A61"/>
  <c r="C60"/>
  <c r="A60"/>
  <c r="B62"/>
  <c r="J58"/>
  <c r="B59"/>
  <c r="C59" s="1"/>
  <c r="J59" s="1"/>
  <c r="N46"/>
  <c r="O47"/>
  <c r="O54"/>
  <c r="N54"/>
  <c r="X54" s="1"/>
  <c r="AT56" i="91"/>
  <c r="AT57" s="1"/>
  <c r="BC57"/>
  <c r="BD57" s="1"/>
  <c r="AS56"/>
  <c r="AQ57" s="1"/>
  <c r="Y46"/>
  <c r="O47"/>
  <c r="N54"/>
  <c r="X54" s="1"/>
  <c r="O54"/>
  <c r="B59"/>
  <c r="C59" s="1"/>
  <c r="J59" s="1"/>
  <c r="J58"/>
  <c r="B62"/>
  <c r="A61"/>
  <c r="C60"/>
  <c r="A60"/>
  <c r="AS57"/>
  <c r="N46"/>
  <c r="X46" s="1"/>
  <c r="Y39"/>
  <c r="L39"/>
  <c r="V39" s="1"/>
  <c r="M45"/>
  <c r="W45" s="1"/>
  <c r="O47" i="90"/>
  <c r="AS57"/>
  <c r="A61"/>
  <c r="C60"/>
  <c r="A60"/>
  <c r="B62"/>
  <c r="J58"/>
  <c r="B59"/>
  <c r="C59" s="1"/>
  <c r="J59" s="1"/>
  <c r="X45"/>
  <c r="M45"/>
  <c r="W45" s="1"/>
  <c r="Y46"/>
  <c r="N46"/>
  <c r="BC57"/>
  <c r="BD57" s="1"/>
  <c r="AS56"/>
  <c r="AQ57" s="1"/>
  <c r="AT56"/>
  <c r="AT57" s="1"/>
  <c r="Y39"/>
  <c r="L44"/>
  <c r="V44" s="1"/>
  <c r="N54"/>
  <c r="X54" s="1"/>
  <c r="O54"/>
  <c r="L39" l="1"/>
  <c r="V39" s="1"/>
  <c r="AQ59" i="95"/>
  <c r="AR58"/>
  <c r="AQ61" i="96"/>
  <c r="AR60"/>
  <c r="AQ61" i="94"/>
  <c r="AR60"/>
  <c r="AQ59" i="90"/>
  <c r="AR58"/>
  <c r="AQ59" i="91"/>
  <c r="AR58"/>
  <c r="AQ59" i="92"/>
  <c r="AR58"/>
  <c r="AQ59" i="93"/>
  <c r="AR58"/>
  <c r="AQ57" i="97"/>
  <c r="AR56"/>
  <c r="AQ57" i="98"/>
  <c r="AR56"/>
  <c r="BE59" i="90"/>
  <c r="BE59" i="91"/>
  <c r="BE61" i="94"/>
  <c r="BE57" i="97"/>
  <c r="BE57" i="98"/>
  <c r="BE59" i="92"/>
  <c r="BE59" i="93"/>
  <c r="BE59" i="95"/>
  <c r="BE61" i="96"/>
  <c r="M48"/>
  <c r="W48" s="1"/>
  <c r="M55"/>
  <c r="W55" s="1"/>
  <c r="L47" i="94"/>
  <c r="V47" s="1"/>
  <c r="L54"/>
  <c r="V54" s="1"/>
  <c r="M54" i="92"/>
  <c r="W54" s="1"/>
  <c r="L45" i="90"/>
  <c r="V45" s="1"/>
  <c r="M54" i="93"/>
  <c r="W54" s="1"/>
  <c r="M46" i="91"/>
  <c r="W46" s="1"/>
  <c r="M54"/>
  <c r="W54" s="1"/>
  <c r="M47" i="95"/>
  <c r="W47" s="1"/>
  <c r="K58" i="90"/>
  <c r="K59" s="1"/>
  <c r="K58" i="95"/>
  <c r="K59" s="1"/>
  <c r="K56" i="98"/>
  <c r="K57" s="1"/>
  <c r="K60" i="96"/>
  <c r="K61" s="1"/>
  <c r="M48" i="94"/>
  <c r="W48" s="1"/>
  <c r="K58" i="92"/>
  <c r="K59" s="1"/>
  <c r="K58" i="93"/>
  <c r="K59" s="1"/>
  <c r="K56" i="97"/>
  <c r="K57" s="1"/>
  <c r="K58" i="91"/>
  <c r="K59" s="1"/>
  <c r="K60" i="94"/>
  <c r="K61" s="1"/>
  <c r="M54" i="90"/>
  <c r="W54" s="1"/>
  <c r="M54" i="95"/>
  <c r="W54" s="1"/>
  <c r="M46" i="97"/>
  <c r="W46" s="1"/>
  <c r="M46" i="98"/>
  <c r="W46" s="1"/>
  <c r="AS57"/>
  <c r="Y46"/>
  <c r="O47"/>
  <c r="N47" s="1"/>
  <c r="Y39"/>
  <c r="B62"/>
  <c r="A61"/>
  <c r="A60"/>
  <c r="C60"/>
  <c r="N54"/>
  <c r="X54" s="1"/>
  <c r="O54"/>
  <c r="M54" s="1"/>
  <c r="W54" s="1"/>
  <c r="AT56"/>
  <c r="AT57" s="1"/>
  <c r="BC57"/>
  <c r="BD57" s="1"/>
  <c r="AS56"/>
  <c r="M39"/>
  <c r="W39" s="1"/>
  <c r="B59"/>
  <c r="C59" s="1"/>
  <c r="J59" s="1"/>
  <c r="J58"/>
  <c r="M45"/>
  <c r="W45" s="1"/>
  <c r="M39" i="97"/>
  <c r="W39" s="1"/>
  <c r="O47"/>
  <c r="N47" s="1"/>
  <c r="X47" s="1"/>
  <c r="L38"/>
  <c r="V38" s="1"/>
  <c r="AS57"/>
  <c r="A61"/>
  <c r="C60"/>
  <c r="A60"/>
  <c r="B62"/>
  <c r="J58"/>
  <c r="B59"/>
  <c r="C59" s="1"/>
  <c r="J59" s="1"/>
  <c r="L45"/>
  <c r="V45" s="1"/>
  <c r="Y39"/>
  <c r="O54"/>
  <c r="N54"/>
  <c r="X54" s="1"/>
  <c r="Y46"/>
  <c r="L46"/>
  <c r="V46" s="1"/>
  <c r="BC57"/>
  <c r="BD57" s="1"/>
  <c r="AS56"/>
  <c r="AT56"/>
  <c r="AT57" s="1"/>
  <c r="O56" i="96"/>
  <c r="N56"/>
  <c r="X56" s="1"/>
  <c r="Y48"/>
  <c r="L48"/>
  <c r="V48" s="1"/>
  <c r="N49"/>
  <c r="X49" s="1"/>
  <c r="O49"/>
  <c r="BC61"/>
  <c r="BD61" s="1"/>
  <c r="AS60"/>
  <c r="AT60"/>
  <c r="AT61" s="1"/>
  <c r="Y55"/>
  <c r="L55"/>
  <c r="V55" s="1"/>
  <c r="AS61"/>
  <c r="A65"/>
  <c r="C64"/>
  <c r="A64"/>
  <c r="B66"/>
  <c r="J62"/>
  <c r="B63"/>
  <c r="C63" s="1"/>
  <c r="J63" s="1"/>
  <c r="M47"/>
  <c r="Y47" i="95"/>
  <c r="L47"/>
  <c r="V47" s="1"/>
  <c r="O55"/>
  <c r="N55"/>
  <c r="X55" s="1"/>
  <c r="AT58"/>
  <c r="AT59" s="1"/>
  <c r="BC59"/>
  <c r="BD59" s="1"/>
  <c r="AS58"/>
  <c r="L46"/>
  <c r="V46" s="1"/>
  <c r="L39"/>
  <c r="V39" s="1"/>
  <c r="O48"/>
  <c r="N48"/>
  <c r="X48" s="1"/>
  <c r="Y54"/>
  <c r="B61"/>
  <c r="C61" s="1"/>
  <c r="J61" s="1"/>
  <c r="J60"/>
  <c r="B64"/>
  <c r="A63"/>
  <c r="C62"/>
  <c r="A62"/>
  <c r="AS59"/>
  <c r="AT60" i="94"/>
  <c r="AT61" s="1"/>
  <c r="BC61"/>
  <c r="BD61" s="1"/>
  <c r="AS60"/>
  <c r="Y48"/>
  <c r="N49"/>
  <c r="X49" s="1"/>
  <c r="O49"/>
  <c r="B63"/>
  <c r="C63" s="1"/>
  <c r="J63" s="1"/>
  <c r="J62"/>
  <c r="B66"/>
  <c r="A65"/>
  <c r="C64"/>
  <c r="A64"/>
  <c r="AS61"/>
  <c r="Y55"/>
  <c r="L55"/>
  <c r="V55" s="1"/>
  <c r="O56"/>
  <c r="N56"/>
  <c r="X56" s="1"/>
  <c r="Y54" i="93"/>
  <c r="L54"/>
  <c r="V54" s="1"/>
  <c r="O55"/>
  <c r="N55"/>
  <c r="X55" s="1"/>
  <c r="AT58"/>
  <c r="AT59" s="1"/>
  <c r="BC59"/>
  <c r="BD59" s="1"/>
  <c r="AS58"/>
  <c r="Y47"/>
  <c r="N47"/>
  <c r="B61"/>
  <c r="C61" s="1"/>
  <c r="J61" s="1"/>
  <c r="J60"/>
  <c r="B64"/>
  <c r="A63"/>
  <c r="C62"/>
  <c r="A62"/>
  <c r="AS59"/>
  <c r="N48"/>
  <c r="X48" s="1"/>
  <c r="O48"/>
  <c r="W45"/>
  <c r="L45"/>
  <c r="V45" s="1"/>
  <c r="X46"/>
  <c r="M46"/>
  <c r="W46" s="1"/>
  <c r="Y54" i="92"/>
  <c r="L54"/>
  <c r="V54" s="1"/>
  <c r="Y47"/>
  <c r="X46"/>
  <c r="M46"/>
  <c r="W46" s="1"/>
  <c r="BC59"/>
  <c r="BD59" s="1"/>
  <c r="AS58"/>
  <c r="AT58"/>
  <c r="AT59" s="1"/>
  <c r="O55"/>
  <c r="N55"/>
  <c r="X55" s="1"/>
  <c r="N47"/>
  <c r="O48"/>
  <c r="N48"/>
  <c r="X48" s="1"/>
  <c r="AS59"/>
  <c r="A63"/>
  <c r="C62"/>
  <c r="A62"/>
  <c r="B64"/>
  <c r="J60"/>
  <c r="B61"/>
  <c r="C61" s="1"/>
  <c r="J61" s="1"/>
  <c r="L45"/>
  <c r="V45" s="1"/>
  <c r="B61" i="91"/>
  <c r="C61" s="1"/>
  <c r="J61" s="1"/>
  <c r="J60"/>
  <c r="B64"/>
  <c r="A63"/>
  <c r="C62"/>
  <c r="A62"/>
  <c r="AS59"/>
  <c r="N48"/>
  <c r="X48" s="1"/>
  <c r="O48"/>
  <c r="L46"/>
  <c r="V46" s="1"/>
  <c r="AT58"/>
  <c r="AT59" s="1"/>
  <c r="BC59"/>
  <c r="BD59" s="1"/>
  <c r="AS58"/>
  <c r="Y54"/>
  <c r="L54"/>
  <c r="V54" s="1"/>
  <c r="O55"/>
  <c r="N55"/>
  <c r="X55" s="1"/>
  <c r="L45"/>
  <c r="V45" s="1"/>
  <c r="Y47"/>
  <c r="N47"/>
  <c r="Y54" i="90"/>
  <c r="AS59"/>
  <c r="B64"/>
  <c r="A63"/>
  <c r="C62"/>
  <c r="A62"/>
  <c r="J60"/>
  <c r="B61"/>
  <c r="C61" s="1"/>
  <c r="J61" s="1"/>
  <c r="N48"/>
  <c r="X48" s="1"/>
  <c r="O48"/>
  <c r="N55"/>
  <c r="X55" s="1"/>
  <c r="O55"/>
  <c r="X46"/>
  <c r="M46"/>
  <c r="W46" s="1"/>
  <c r="BC59"/>
  <c r="BD59" s="1"/>
  <c r="AS58"/>
  <c r="AT58"/>
  <c r="AT59" s="1"/>
  <c r="Y47"/>
  <c r="N47"/>
  <c r="X47" s="1"/>
  <c r="L54" l="1"/>
  <c r="V54" s="1"/>
  <c r="AR60" i="91"/>
  <c r="AQ61" i="92"/>
  <c r="AR60"/>
  <c r="AQ61" i="93"/>
  <c r="AR60"/>
  <c r="AQ63" i="94"/>
  <c r="AR62"/>
  <c r="AQ59" i="97"/>
  <c r="AR58"/>
  <c r="AQ59" i="98"/>
  <c r="AR58"/>
  <c r="AQ61" i="90"/>
  <c r="AR60"/>
  <c r="AQ61" i="95"/>
  <c r="AR60"/>
  <c r="AQ63" i="96"/>
  <c r="AR62"/>
  <c r="BE61" i="95"/>
  <c r="BE63" i="96"/>
  <c r="BE59" i="98"/>
  <c r="BE61" i="90"/>
  <c r="BE61" i="91"/>
  <c r="BE61" i="92"/>
  <c r="BE61" i="93"/>
  <c r="BE63" i="94"/>
  <c r="BE59" i="97"/>
  <c r="X47" i="98"/>
  <c r="M47"/>
  <c r="W47" s="1"/>
  <c r="L48" i="94"/>
  <c r="V48" s="1"/>
  <c r="M49"/>
  <c r="W49" s="1"/>
  <c r="M48" i="91"/>
  <c r="W48" s="1"/>
  <c r="M56" i="94"/>
  <c r="W56" s="1"/>
  <c r="M54" i="97"/>
  <c r="W54" s="1"/>
  <c r="L39"/>
  <c r="V39" s="1"/>
  <c r="K62" i="94"/>
  <c r="K63" s="1"/>
  <c r="K58" i="97"/>
  <c r="K59" s="1"/>
  <c r="K60" i="92"/>
  <c r="K61" s="1"/>
  <c r="K62" i="96"/>
  <c r="K63" s="1"/>
  <c r="K60" i="95"/>
  <c r="K61" s="1"/>
  <c r="K60" i="91"/>
  <c r="K61" s="1"/>
  <c r="K60" i="93"/>
  <c r="K61" s="1"/>
  <c r="K58" i="98"/>
  <c r="K59" s="1"/>
  <c r="K60" i="90"/>
  <c r="K61" s="1"/>
  <c r="M55"/>
  <c r="W55" s="1"/>
  <c r="M48"/>
  <c r="W48" s="1"/>
  <c r="M55" i="91"/>
  <c r="W55" s="1"/>
  <c r="M48" i="93"/>
  <c r="W48" s="1"/>
  <c r="M55"/>
  <c r="W55" s="1"/>
  <c r="L54" i="95"/>
  <c r="V54" s="1"/>
  <c r="M47" i="97"/>
  <c r="W47" s="1"/>
  <c r="L46" i="98"/>
  <c r="V46" s="1"/>
  <c r="AT58"/>
  <c r="AT59" s="1"/>
  <c r="AS58"/>
  <c r="BC59"/>
  <c r="BD59" s="1"/>
  <c r="Y54"/>
  <c r="L54"/>
  <c r="V54" s="1"/>
  <c r="N55"/>
  <c r="X55" s="1"/>
  <c r="O55"/>
  <c r="B61"/>
  <c r="C61" s="1"/>
  <c r="J61" s="1"/>
  <c r="J60"/>
  <c r="L39"/>
  <c r="V39" s="1"/>
  <c r="AS59"/>
  <c r="L45"/>
  <c r="V45" s="1"/>
  <c r="B64"/>
  <c r="C62"/>
  <c r="A63"/>
  <c r="A62"/>
  <c r="Y47"/>
  <c r="L47"/>
  <c r="V47" s="1"/>
  <c r="N48"/>
  <c r="X48" s="1"/>
  <c r="O48"/>
  <c r="O55" i="97"/>
  <c r="N55"/>
  <c r="X55" s="1"/>
  <c r="AS59"/>
  <c r="A63"/>
  <c r="B64"/>
  <c r="C62"/>
  <c r="A62"/>
  <c r="J60"/>
  <c r="B61"/>
  <c r="C61" s="1"/>
  <c r="J61" s="1"/>
  <c r="O48"/>
  <c r="N48"/>
  <c r="X48" s="1"/>
  <c r="Y54"/>
  <c r="L54"/>
  <c r="V54" s="1"/>
  <c r="BC59"/>
  <c r="BD59" s="1"/>
  <c r="AS58"/>
  <c r="AT58"/>
  <c r="AT59" s="1"/>
  <c r="Y47"/>
  <c r="L47"/>
  <c r="V47" s="1"/>
  <c r="AS63" i="96"/>
  <c r="A67"/>
  <c r="C66"/>
  <c r="A66"/>
  <c r="B68"/>
  <c r="J64"/>
  <c r="B65"/>
  <c r="C65" s="1"/>
  <c r="J65" s="1"/>
  <c r="Y49"/>
  <c r="M56"/>
  <c r="W56" s="1"/>
  <c r="Y56"/>
  <c r="L56"/>
  <c r="V56" s="1"/>
  <c r="W47"/>
  <c r="L47"/>
  <c r="V47" s="1"/>
  <c r="BC63"/>
  <c r="BD63" s="1"/>
  <c r="AS62"/>
  <c r="AT62"/>
  <c r="AT63" s="1"/>
  <c r="M49"/>
  <c r="W49" s="1"/>
  <c r="N50"/>
  <c r="X50" s="1"/>
  <c r="O50"/>
  <c r="O57"/>
  <c r="N57"/>
  <c r="X57" s="1"/>
  <c r="AT60" i="95"/>
  <c r="AT61" s="1"/>
  <c r="BC61"/>
  <c r="BD61" s="1"/>
  <c r="AS60"/>
  <c r="Y48"/>
  <c r="Y55"/>
  <c r="B63"/>
  <c r="C63" s="1"/>
  <c r="J63" s="1"/>
  <c r="J62"/>
  <c r="B66"/>
  <c r="A65"/>
  <c r="C64"/>
  <c r="A64"/>
  <c r="AS61"/>
  <c r="M48"/>
  <c r="W48" s="1"/>
  <c r="O49"/>
  <c r="N49"/>
  <c r="X49" s="1"/>
  <c r="M55"/>
  <c r="W55" s="1"/>
  <c r="O56"/>
  <c r="N56"/>
  <c r="X56" s="1"/>
  <c r="Y56" i="94"/>
  <c r="L56"/>
  <c r="V56" s="1"/>
  <c r="AT62"/>
  <c r="AT63" s="1"/>
  <c r="BC63"/>
  <c r="BD63" s="1"/>
  <c r="AS62"/>
  <c r="O57"/>
  <c r="N57"/>
  <c r="X57" s="1"/>
  <c r="B65"/>
  <c r="C65" s="1"/>
  <c r="J65" s="1"/>
  <c r="J64"/>
  <c r="B68"/>
  <c r="A67"/>
  <c r="C66"/>
  <c r="A66"/>
  <c r="AS63"/>
  <c r="Y49"/>
  <c r="N50"/>
  <c r="X50" s="1"/>
  <c r="O50"/>
  <c r="N49" i="93"/>
  <c r="X49" s="1"/>
  <c r="O49"/>
  <c r="AT60"/>
  <c r="AT61" s="1"/>
  <c r="BC61"/>
  <c r="BD61" s="1"/>
  <c r="AS60"/>
  <c r="X47"/>
  <c r="M47"/>
  <c r="O56"/>
  <c r="N56"/>
  <c r="X56" s="1"/>
  <c r="Y48"/>
  <c r="L48"/>
  <c r="V48" s="1"/>
  <c r="B63"/>
  <c r="C63" s="1"/>
  <c r="J63" s="1"/>
  <c r="J62"/>
  <c r="B66"/>
  <c r="A65"/>
  <c r="C64"/>
  <c r="A64"/>
  <c r="AS61"/>
  <c r="Y55"/>
  <c r="L55"/>
  <c r="V55" s="1"/>
  <c r="L46"/>
  <c r="V46" s="1"/>
  <c r="AS61" i="92"/>
  <c r="A65"/>
  <c r="C64"/>
  <c r="A64"/>
  <c r="B66"/>
  <c r="J62"/>
  <c r="B63"/>
  <c r="C63" s="1"/>
  <c r="J63" s="1"/>
  <c r="Y48"/>
  <c r="X47"/>
  <c r="M47"/>
  <c r="W47" s="1"/>
  <c r="O56"/>
  <c r="N56"/>
  <c r="X56" s="1"/>
  <c r="BC61"/>
  <c r="BD61" s="1"/>
  <c r="AS60"/>
  <c r="AT60"/>
  <c r="AT61" s="1"/>
  <c r="M48"/>
  <c r="W48" s="1"/>
  <c r="O49"/>
  <c r="N49"/>
  <c r="X49" s="1"/>
  <c r="M55"/>
  <c r="W55" s="1"/>
  <c r="Y55"/>
  <c r="L55"/>
  <c r="V55" s="1"/>
  <c r="L46"/>
  <c r="V46" s="1"/>
  <c r="O56" i="91"/>
  <c r="N56"/>
  <c r="X56" s="1"/>
  <c r="Y48"/>
  <c r="N49"/>
  <c r="X49" s="1"/>
  <c r="O49"/>
  <c r="AT60"/>
  <c r="AT61" s="1"/>
  <c r="BC61"/>
  <c r="BD61" s="1"/>
  <c r="AS60"/>
  <c r="X47"/>
  <c r="M47"/>
  <c r="W47" s="1"/>
  <c r="Y55"/>
  <c r="L55"/>
  <c r="V55" s="1"/>
  <c r="B63"/>
  <c r="C63" s="1"/>
  <c r="J63" s="1"/>
  <c r="J62"/>
  <c r="B66"/>
  <c r="A65"/>
  <c r="C64"/>
  <c r="A64"/>
  <c r="AS61"/>
  <c r="N56" i="90"/>
  <c r="X56" s="1"/>
  <c r="O56"/>
  <c r="N49"/>
  <c r="X49" s="1"/>
  <c r="O49"/>
  <c r="AS61"/>
  <c r="L46"/>
  <c r="V46" s="1"/>
  <c r="Y55"/>
  <c r="L55"/>
  <c r="V55" s="1"/>
  <c r="Y48"/>
  <c r="BC61"/>
  <c r="BD61" s="1"/>
  <c r="AS60"/>
  <c r="AT60"/>
  <c r="AT61" s="1"/>
  <c r="J62"/>
  <c r="B63"/>
  <c r="C63" s="1"/>
  <c r="J63" s="1"/>
  <c r="B66"/>
  <c r="A65"/>
  <c r="A64"/>
  <c r="C64"/>
  <c r="M47"/>
  <c r="W47" s="1"/>
  <c r="L48" i="91" l="1"/>
  <c r="V48" s="1"/>
  <c r="L48" i="90"/>
  <c r="V48" s="1"/>
  <c r="AQ63" i="92"/>
  <c r="AR62"/>
  <c r="AQ63" i="93"/>
  <c r="AR62"/>
  <c r="AQ61" i="98"/>
  <c r="AR60"/>
  <c r="AQ63" i="90"/>
  <c r="AR62"/>
  <c r="AR62" i="91"/>
  <c r="AQ61" s="1"/>
  <c r="AQ65" i="94"/>
  <c r="AR64"/>
  <c r="AQ63" i="95"/>
  <c r="AR62"/>
  <c r="AQ65" i="96"/>
  <c r="AR64"/>
  <c r="AQ61" i="97"/>
  <c r="AR60"/>
  <c r="BE63" i="90"/>
  <c r="BE63" i="91"/>
  <c r="BE65" i="94"/>
  <c r="BE63" i="95"/>
  <c r="BE65" i="96"/>
  <c r="BE61" i="97"/>
  <c r="BE63" i="92"/>
  <c r="BE63" i="93"/>
  <c r="BE61" i="98"/>
  <c r="M55"/>
  <c r="W55" s="1"/>
  <c r="M50" i="94"/>
  <c r="W50" s="1"/>
  <c r="L49"/>
  <c r="V49" s="1"/>
  <c r="M56" i="93"/>
  <c r="W56" s="1"/>
  <c r="M49" i="91"/>
  <c r="W49" s="1"/>
  <c r="M56" i="95"/>
  <c r="W56" s="1"/>
  <c r="M49"/>
  <c r="W49" s="1"/>
  <c r="M50" i="96"/>
  <c r="W50" s="1"/>
  <c r="K62" i="90"/>
  <c r="K63" s="1"/>
  <c r="K62" i="93"/>
  <c r="K63" s="1"/>
  <c r="K62" i="95"/>
  <c r="K63" s="1"/>
  <c r="K62" i="92"/>
  <c r="K63" s="1"/>
  <c r="K64" i="94"/>
  <c r="K65" s="1"/>
  <c r="K60" i="98"/>
  <c r="K61" s="1"/>
  <c r="K62" i="91"/>
  <c r="K63" s="1"/>
  <c r="K64" i="96"/>
  <c r="K65" s="1"/>
  <c r="K60" i="97"/>
  <c r="K61" s="1"/>
  <c r="M49" i="93"/>
  <c r="W49" s="1"/>
  <c r="Y48" i="98"/>
  <c r="B63"/>
  <c r="C63" s="1"/>
  <c r="J63" s="1"/>
  <c r="J62"/>
  <c r="AT60"/>
  <c r="AT61" s="1"/>
  <c r="BC61"/>
  <c r="BD61" s="1"/>
  <c r="AS60"/>
  <c r="M48"/>
  <c r="W48" s="1"/>
  <c r="N49"/>
  <c r="X49" s="1"/>
  <c r="O49"/>
  <c r="B66"/>
  <c r="A65"/>
  <c r="A64"/>
  <c r="C64"/>
  <c r="AS61"/>
  <c r="Y55"/>
  <c r="N56"/>
  <c r="X56" s="1"/>
  <c r="O56"/>
  <c r="Y48" i="97"/>
  <c r="AS61"/>
  <c r="A65"/>
  <c r="C64"/>
  <c r="A64"/>
  <c r="B66"/>
  <c r="Y55"/>
  <c r="M48"/>
  <c r="W48" s="1"/>
  <c r="O49"/>
  <c r="N49"/>
  <c r="X49" s="1"/>
  <c r="BC61"/>
  <c r="BD61" s="1"/>
  <c r="AS60"/>
  <c r="AT60"/>
  <c r="AT61" s="1"/>
  <c r="B63"/>
  <c r="C63" s="1"/>
  <c r="J63" s="1"/>
  <c r="J62"/>
  <c r="M55"/>
  <c r="W55" s="1"/>
  <c r="O56"/>
  <c r="N56"/>
  <c r="X56" s="1"/>
  <c r="Y57" i="96"/>
  <c r="L49"/>
  <c r="V49" s="1"/>
  <c r="AS65"/>
  <c r="B70"/>
  <c r="A69"/>
  <c r="C68"/>
  <c r="A68"/>
  <c r="J66"/>
  <c r="B67"/>
  <c r="C67" s="1"/>
  <c r="J67" s="1"/>
  <c r="M57"/>
  <c r="W57" s="1"/>
  <c r="O58"/>
  <c r="N58" s="1"/>
  <c r="X58" s="1"/>
  <c r="Y50"/>
  <c r="L50"/>
  <c r="V50" s="1"/>
  <c r="N51"/>
  <c r="X51" s="1"/>
  <c r="O51"/>
  <c r="BC65"/>
  <c r="BD65" s="1"/>
  <c r="AS64"/>
  <c r="AT64"/>
  <c r="AT65" s="1"/>
  <c r="Y56" i="95"/>
  <c r="O50"/>
  <c r="N50"/>
  <c r="X50" s="1"/>
  <c r="AT62"/>
  <c r="AT63" s="1"/>
  <c r="BC63"/>
  <c r="BD63" s="1"/>
  <c r="AS62"/>
  <c r="L55"/>
  <c r="V55" s="1"/>
  <c r="L48"/>
  <c r="V48" s="1"/>
  <c r="O57"/>
  <c r="N57"/>
  <c r="X57" s="1"/>
  <c r="Y49"/>
  <c r="B65"/>
  <c r="C65" s="1"/>
  <c r="J65" s="1"/>
  <c r="J64"/>
  <c r="B68"/>
  <c r="A67"/>
  <c r="C66"/>
  <c r="A66"/>
  <c r="AS63"/>
  <c r="AT64" i="94"/>
  <c r="AT65" s="1"/>
  <c r="BC65"/>
  <c r="BD65" s="1"/>
  <c r="AS64"/>
  <c r="Y57"/>
  <c r="Y50"/>
  <c r="N51"/>
  <c r="X51" s="1"/>
  <c r="O51"/>
  <c r="B67"/>
  <c r="C67" s="1"/>
  <c r="J67" s="1"/>
  <c r="J66"/>
  <c r="B70"/>
  <c r="A69"/>
  <c r="C68"/>
  <c r="A68"/>
  <c r="AS65"/>
  <c r="M57"/>
  <c r="W57" s="1"/>
  <c r="O58"/>
  <c r="N58" s="1"/>
  <c r="X58" s="1"/>
  <c r="AT62" i="93"/>
  <c r="AT63" s="1"/>
  <c r="BC63"/>
  <c r="BD63" s="1"/>
  <c r="AS62"/>
  <c r="Y56"/>
  <c r="L56"/>
  <c r="V56" s="1"/>
  <c r="W47"/>
  <c r="L47"/>
  <c r="V47" s="1"/>
  <c r="N50"/>
  <c r="X50" s="1"/>
  <c r="O50"/>
  <c r="B65"/>
  <c r="C65" s="1"/>
  <c r="J65" s="1"/>
  <c r="J64"/>
  <c r="B68"/>
  <c r="A67"/>
  <c r="C66"/>
  <c r="A66"/>
  <c r="AS63"/>
  <c r="O57"/>
  <c r="N57"/>
  <c r="X57" s="1"/>
  <c r="Y49"/>
  <c r="L49"/>
  <c r="V49" s="1"/>
  <c r="O50" i="92"/>
  <c r="N50"/>
  <c r="X50" s="1"/>
  <c r="Y56"/>
  <c r="L48"/>
  <c r="V48" s="1"/>
  <c r="AS63"/>
  <c r="A67"/>
  <c r="C66"/>
  <c r="A66"/>
  <c r="B68"/>
  <c r="J64"/>
  <c r="B65"/>
  <c r="C65" s="1"/>
  <c r="J65" s="1"/>
  <c r="M49"/>
  <c r="W49" s="1"/>
  <c r="Y49"/>
  <c r="L49"/>
  <c r="V49" s="1"/>
  <c r="L47"/>
  <c r="V47" s="1"/>
  <c r="M56"/>
  <c r="W56" s="1"/>
  <c r="O57"/>
  <c r="N57"/>
  <c r="X57" s="1"/>
  <c r="BC63"/>
  <c r="BD63" s="1"/>
  <c r="AS62"/>
  <c r="AT62"/>
  <c r="AT63" s="1"/>
  <c r="B65" i="91"/>
  <c r="C65" s="1"/>
  <c r="J65" s="1"/>
  <c r="J64"/>
  <c r="B68"/>
  <c r="A67"/>
  <c r="C66"/>
  <c r="A66"/>
  <c r="AS63"/>
  <c r="Y49"/>
  <c r="L49"/>
  <c r="V49" s="1"/>
  <c r="M56"/>
  <c r="W56" s="1"/>
  <c r="O57"/>
  <c r="N57"/>
  <c r="X57" s="1"/>
  <c r="AT62"/>
  <c r="AT63" s="1"/>
  <c r="BC63"/>
  <c r="BD63" s="1"/>
  <c r="AS62"/>
  <c r="AQ63" s="1"/>
  <c r="O50"/>
  <c r="N50" s="1"/>
  <c r="X50" s="1"/>
  <c r="Y56"/>
  <c r="L47"/>
  <c r="V47" s="1"/>
  <c r="B65" i="90"/>
  <c r="C65" s="1"/>
  <c r="J65" s="1"/>
  <c r="J64"/>
  <c r="AS63"/>
  <c r="Y49"/>
  <c r="Y56"/>
  <c r="A67"/>
  <c r="C66"/>
  <c r="A66"/>
  <c r="B68"/>
  <c r="AS62"/>
  <c r="BC63"/>
  <c r="BD63" s="1"/>
  <c r="AT62"/>
  <c r="AT63" s="1"/>
  <c r="M49"/>
  <c r="W49" s="1"/>
  <c r="N50"/>
  <c r="X50" s="1"/>
  <c r="O50"/>
  <c r="M56"/>
  <c r="W56" s="1"/>
  <c r="N57"/>
  <c r="X57" s="1"/>
  <c r="O57"/>
  <c r="L47"/>
  <c r="V47" s="1"/>
  <c r="AR64" l="1"/>
  <c r="AQ65" i="92"/>
  <c r="AR64"/>
  <c r="AQ63" i="97"/>
  <c r="AR62"/>
  <c r="AQ63" i="98"/>
  <c r="AR62"/>
  <c r="AR64" i="91"/>
  <c r="AQ65" i="93"/>
  <c r="AR64"/>
  <c r="AQ67" i="94"/>
  <c r="AR66"/>
  <c r="AQ65" i="95"/>
  <c r="AR64"/>
  <c r="AQ67" i="96"/>
  <c r="AR66"/>
  <c r="L49" i="95"/>
  <c r="V49" s="1"/>
  <c r="L55" i="98"/>
  <c r="V55" s="1"/>
  <c r="BE65" i="90"/>
  <c r="BE65" i="91"/>
  <c r="BE65" i="93"/>
  <c r="BE65" i="95"/>
  <c r="BE63" i="97"/>
  <c r="BE63" i="98"/>
  <c r="L56" i="91"/>
  <c r="V56" s="1"/>
  <c r="BE65" i="92"/>
  <c r="BE67" i="94"/>
  <c r="M51"/>
  <c r="W51" s="1"/>
  <c r="L50"/>
  <c r="V50" s="1"/>
  <c r="L56" i="95"/>
  <c r="V56" s="1"/>
  <c r="BE67" i="96"/>
  <c r="M56" i="97"/>
  <c r="W56" s="1"/>
  <c r="M58" i="94"/>
  <c r="W58" s="1"/>
  <c r="M56" i="98"/>
  <c r="W56" s="1"/>
  <c r="M50" i="90"/>
  <c r="W50" s="1"/>
  <c r="M50" i="91"/>
  <c r="W50" s="1"/>
  <c r="K66" i="96"/>
  <c r="K67" s="1"/>
  <c r="K62" i="98"/>
  <c r="K63" s="1"/>
  <c r="K64" i="92"/>
  <c r="K65" s="1"/>
  <c r="K64" i="93"/>
  <c r="K65" s="1"/>
  <c r="K62" i="97"/>
  <c r="K63" s="1"/>
  <c r="K64" i="91"/>
  <c r="K65" s="1"/>
  <c r="K66" i="94"/>
  <c r="K67" s="1"/>
  <c r="K64" i="95"/>
  <c r="K65" s="1"/>
  <c r="K64" i="90"/>
  <c r="K65" s="1"/>
  <c r="M57"/>
  <c r="W57" s="1"/>
  <c r="M57" i="91"/>
  <c r="W57" s="1"/>
  <c r="M50" i="92"/>
  <c r="W50" s="1"/>
  <c r="M50" i="93"/>
  <c r="W50" s="1"/>
  <c r="M57"/>
  <c r="W57" s="1"/>
  <c r="M49" i="97"/>
  <c r="W49" s="1"/>
  <c r="N57" i="98"/>
  <c r="X57" s="1"/>
  <c r="O57"/>
  <c r="B68"/>
  <c r="C66"/>
  <c r="A67"/>
  <c r="A66"/>
  <c r="N50"/>
  <c r="X50" s="1"/>
  <c r="O50"/>
  <c r="M50" s="1"/>
  <c r="W50" s="1"/>
  <c r="AT62"/>
  <c r="AT63" s="1"/>
  <c r="AS62"/>
  <c r="BC63"/>
  <c r="BD63" s="1"/>
  <c r="L48"/>
  <c r="V48" s="1"/>
  <c r="Y56"/>
  <c r="L56"/>
  <c r="V56" s="1"/>
  <c r="B65"/>
  <c r="C65" s="1"/>
  <c r="J65" s="1"/>
  <c r="J64"/>
  <c r="Y49"/>
  <c r="M49"/>
  <c r="W49" s="1"/>
  <c r="AS63"/>
  <c r="Y56" i="97"/>
  <c r="L56"/>
  <c r="V56" s="1"/>
  <c r="AS63"/>
  <c r="O50"/>
  <c r="N50"/>
  <c r="X50" s="1"/>
  <c r="L55"/>
  <c r="V55" s="1"/>
  <c r="A67"/>
  <c r="C66"/>
  <c r="A66"/>
  <c r="B68"/>
  <c r="J64"/>
  <c r="B65"/>
  <c r="C65" s="1"/>
  <c r="J65" s="1"/>
  <c r="L48"/>
  <c r="V48" s="1"/>
  <c r="O57"/>
  <c r="N57"/>
  <c r="X57" s="1"/>
  <c r="BC63"/>
  <c r="BD63" s="1"/>
  <c r="AS62"/>
  <c r="AT62"/>
  <c r="AT63" s="1"/>
  <c r="Y49"/>
  <c r="Y51" i="96"/>
  <c r="Y58"/>
  <c r="BC67"/>
  <c r="BD67" s="1"/>
  <c r="AS66"/>
  <c r="AT66"/>
  <c r="AT67" s="1"/>
  <c r="J68"/>
  <c r="B69"/>
  <c r="C69" s="1"/>
  <c r="J69" s="1"/>
  <c r="B72"/>
  <c r="C70"/>
  <c r="A71"/>
  <c r="A70"/>
  <c r="L57"/>
  <c r="V57" s="1"/>
  <c r="M51"/>
  <c r="W51" s="1"/>
  <c r="N52"/>
  <c r="X52" s="1"/>
  <c r="O52"/>
  <c r="M58"/>
  <c r="W58" s="1"/>
  <c r="O59"/>
  <c r="N59" s="1"/>
  <c r="X59" s="1"/>
  <c r="AS67"/>
  <c r="AT64" i="95"/>
  <c r="AT65" s="1"/>
  <c r="BC65"/>
  <c r="BD65" s="1"/>
  <c r="AS64"/>
  <c r="Y57"/>
  <c r="Y50"/>
  <c r="B67"/>
  <c r="C67" s="1"/>
  <c r="J67" s="1"/>
  <c r="J66"/>
  <c r="B70"/>
  <c r="A69"/>
  <c r="C68"/>
  <c r="A68"/>
  <c r="AS65"/>
  <c r="M57"/>
  <c r="W57" s="1"/>
  <c r="O58"/>
  <c r="N58" s="1"/>
  <c r="X58" s="1"/>
  <c r="M50"/>
  <c r="W50" s="1"/>
  <c r="O51"/>
  <c r="N51"/>
  <c r="X51" s="1"/>
  <c r="O59" i="94"/>
  <c r="N59" s="1"/>
  <c r="X59" s="1"/>
  <c r="AT66"/>
  <c r="AT67" s="1"/>
  <c r="BC67"/>
  <c r="BD67" s="1"/>
  <c r="AS66"/>
  <c r="L57"/>
  <c r="V57" s="1"/>
  <c r="Y58"/>
  <c r="B69"/>
  <c r="C69" s="1"/>
  <c r="J69" s="1"/>
  <c r="J68"/>
  <c r="B72"/>
  <c r="A71"/>
  <c r="C70"/>
  <c r="A70"/>
  <c r="AS67"/>
  <c r="Y51"/>
  <c r="L51"/>
  <c r="V51" s="1"/>
  <c r="N52"/>
  <c r="X52" s="1"/>
  <c r="O52"/>
  <c r="Y57" i="93"/>
  <c r="L57"/>
  <c r="V57" s="1"/>
  <c r="AT64"/>
  <c r="AT65" s="1"/>
  <c r="BC65"/>
  <c r="BD65" s="1"/>
  <c r="AS64"/>
  <c r="N51"/>
  <c r="X51" s="1"/>
  <c r="O51"/>
  <c r="O58"/>
  <c r="N58" s="1"/>
  <c r="X58" s="1"/>
  <c r="B67"/>
  <c r="C67" s="1"/>
  <c r="J67" s="1"/>
  <c r="J66"/>
  <c r="B70"/>
  <c r="A69"/>
  <c r="C68"/>
  <c r="A68"/>
  <c r="AS65"/>
  <c r="Y50"/>
  <c r="Y57" i="92"/>
  <c r="BC65"/>
  <c r="BD65" s="1"/>
  <c r="AS64"/>
  <c r="AT64"/>
  <c r="AT65" s="1"/>
  <c r="L56"/>
  <c r="V56" s="1"/>
  <c r="Y50"/>
  <c r="L50"/>
  <c r="V50" s="1"/>
  <c r="M57"/>
  <c r="W57" s="1"/>
  <c r="O58"/>
  <c r="AS65"/>
  <c r="A69"/>
  <c r="C68"/>
  <c r="A68"/>
  <c r="B70"/>
  <c r="J66"/>
  <c r="B67"/>
  <c r="C67" s="1"/>
  <c r="J67" s="1"/>
  <c r="O51"/>
  <c r="N51"/>
  <c r="X51" s="1"/>
  <c r="O58" i="91"/>
  <c r="N58" s="1"/>
  <c r="X58" s="1"/>
  <c r="AT64"/>
  <c r="AT65" s="1"/>
  <c r="BC65"/>
  <c r="BD65" s="1"/>
  <c r="AS64"/>
  <c r="AQ65" s="1"/>
  <c r="Y50"/>
  <c r="N51"/>
  <c r="X51" s="1"/>
  <c r="O51"/>
  <c r="Y57"/>
  <c r="B67"/>
  <c r="C67" s="1"/>
  <c r="J67" s="1"/>
  <c r="J66"/>
  <c r="B70"/>
  <c r="A69"/>
  <c r="C68"/>
  <c r="A68"/>
  <c r="AS65"/>
  <c r="O58" i="90"/>
  <c r="Y50"/>
  <c r="A69"/>
  <c r="C68"/>
  <c r="A68"/>
  <c r="B70"/>
  <c r="J66"/>
  <c r="B67"/>
  <c r="C67" s="1"/>
  <c r="J67" s="1"/>
  <c r="L56"/>
  <c r="V56" s="1"/>
  <c r="L49"/>
  <c r="V49" s="1"/>
  <c r="AT64"/>
  <c r="AT65" s="1"/>
  <c r="BC65"/>
  <c r="BD65" s="1"/>
  <c r="AS64"/>
  <c r="Y57"/>
  <c r="L57"/>
  <c r="V57" s="1"/>
  <c r="N51"/>
  <c r="X51" s="1"/>
  <c r="O51"/>
  <c r="AS65"/>
  <c r="AQ65" s="1"/>
  <c r="L50" i="91" l="1"/>
  <c r="V50" s="1"/>
  <c r="AR66" i="90"/>
  <c r="AQ67" i="92"/>
  <c r="AR66"/>
  <c r="AQ67" i="93"/>
  <c r="AR66"/>
  <c r="AQ67" i="95"/>
  <c r="AR66"/>
  <c r="AQ65" i="97"/>
  <c r="AR64"/>
  <c r="AQ65" i="98"/>
  <c r="AR64"/>
  <c r="AR66" i="91"/>
  <c r="AQ69" i="94"/>
  <c r="AR68"/>
  <c r="AQ69" i="96"/>
  <c r="AR68"/>
  <c r="L50" i="90"/>
  <c r="V50" s="1"/>
  <c r="L57" i="91"/>
  <c r="V57" s="1"/>
  <c r="L50" i="93"/>
  <c r="V50" s="1"/>
  <c r="L58" i="94"/>
  <c r="V58" s="1"/>
  <c r="L49" i="97"/>
  <c r="V49" s="1"/>
  <c r="BE67" i="92"/>
  <c r="BE67" i="93"/>
  <c r="BE67" i="95"/>
  <c r="BE65" i="97"/>
  <c r="BE65" i="98"/>
  <c r="BE67" i="90"/>
  <c r="BE67" i="91"/>
  <c r="BE69" i="94"/>
  <c r="BE69" i="96"/>
  <c r="M52"/>
  <c r="W52" s="1"/>
  <c r="M52" i="94"/>
  <c r="W52" s="1"/>
  <c r="K66" i="95"/>
  <c r="K67" s="1"/>
  <c r="K66" i="91"/>
  <c r="K67" s="1"/>
  <c r="K66" i="93"/>
  <c r="K67" s="1"/>
  <c r="K64" i="98"/>
  <c r="K65" s="1"/>
  <c r="M58" i="93"/>
  <c r="W58" s="1"/>
  <c r="K68" i="94"/>
  <c r="K69" s="1"/>
  <c r="M59" i="96"/>
  <c r="W59" s="1"/>
  <c r="K68"/>
  <c r="K69" s="1"/>
  <c r="K66" i="90"/>
  <c r="K67" s="1"/>
  <c r="K64" i="97"/>
  <c r="K65" s="1"/>
  <c r="K66" i="92"/>
  <c r="K67" s="1"/>
  <c r="M51" i="90"/>
  <c r="W51" s="1"/>
  <c r="M51" i="91"/>
  <c r="W51" s="1"/>
  <c r="M51" i="92"/>
  <c r="W51" s="1"/>
  <c r="M51" i="93"/>
  <c r="W51" s="1"/>
  <c r="M51" i="95"/>
  <c r="W51" s="1"/>
  <c r="M58"/>
  <c r="W58" s="1"/>
  <c r="AS65" i="98"/>
  <c r="B67"/>
  <c r="C67" s="1"/>
  <c r="J67" s="1"/>
  <c r="J66"/>
  <c r="Y57"/>
  <c r="M57"/>
  <c r="W57" s="1"/>
  <c r="L49"/>
  <c r="V49" s="1"/>
  <c r="AT64"/>
  <c r="AT65" s="1"/>
  <c r="BC65"/>
  <c r="BD65" s="1"/>
  <c r="AS64"/>
  <c r="Y50"/>
  <c r="L50"/>
  <c r="V50" s="1"/>
  <c r="N51"/>
  <c r="X51" s="1"/>
  <c r="O51"/>
  <c r="B70"/>
  <c r="A69"/>
  <c r="A68"/>
  <c r="C68"/>
  <c r="O58"/>
  <c r="N58" s="1"/>
  <c r="X58" s="1"/>
  <c r="Y57" i="97"/>
  <c r="BC65"/>
  <c r="BD65" s="1"/>
  <c r="AS64"/>
  <c r="AT64"/>
  <c r="AT65" s="1"/>
  <c r="Y50"/>
  <c r="M57"/>
  <c r="W57" s="1"/>
  <c r="O58"/>
  <c r="N58" s="1"/>
  <c r="X58" s="1"/>
  <c r="AS65"/>
  <c r="A69"/>
  <c r="C68"/>
  <c r="A68"/>
  <c r="B70"/>
  <c r="J66"/>
  <c r="B67"/>
  <c r="C67" s="1"/>
  <c r="J67" s="1"/>
  <c r="M50"/>
  <c r="W50" s="1"/>
  <c r="O51"/>
  <c r="N51"/>
  <c r="X51" s="1"/>
  <c r="O60" i="96"/>
  <c r="N60" s="1"/>
  <c r="X60" s="1"/>
  <c r="B71"/>
  <c r="C71" s="1"/>
  <c r="J71" s="1"/>
  <c r="J70"/>
  <c r="AS69"/>
  <c r="L58"/>
  <c r="V58" s="1"/>
  <c r="L51"/>
  <c r="V51" s="1"/>
  <c r="Y59"/>
  <c r="Y52"/>
  <c r="N53"/>
  <c r="X53" s="1"/>
  <c r="O53"/>
  <c r="A73"/>
  <c r="C72"/>
  <c r="A72"/>
  <c r="B74"/>
  <c r="BC69"/>
  <c r="BD69" s="1"/>
  <c r="AS68"/>
  <c r="AT68"/>
  <c r="AT69" s="1"/>
  <c r="Y51" i="95"/>
  <c r="L51"/>
  <c r="V51" s="1"/>
  <c r="O59"/>
  <c r="N59" s="1"/>
  <c r="X59" s="1"/>
  <c r="AT66"/>
  <c r="AT67" s="1"/>
  <c r="BC67"/>
  <c r="BD67" s="1"/>
  <c r="AS66"/>
  <c r="L50"/>
  <c r="V50" s="1"/>
  <c r="L57"/>
  <c r="V57" s="1"/>
  <c r="O52"/>
  <c r="N52"/>
  <c r="X52" s="1"/>
  <c r="Y58"/>
  <c r="L58"/>
  <c r="V58" s="1"/>
  <c r="B69"/>
  <c r="C69" s="1"/>
  <c r="J69" s="1"/>
  <c r="J68"/>
  <c r="B72"/>
  <c r="A71"/>
  <c r="C70"/>
  <c r="A70"/>
  <c r="AS67"/>
  <c r="Y52" i="94"/>
  <c r="L52"/>
  <c r="V52" s="1"/>
  <c r="N53"/>
  <c r="X53" s="1"/>
  <c r="O53"/>
  <c r="B71"/>
  <c r="C71" s="1"/>
  <c r="J71" s="1"/>
  <c r="J70"/>
  <c r="A73"/>
  <c r="B74"/>
  <c r="A72"/>
  <c r="C72"/>
  <c r="AS69"/>
  <c r="Y59"/>
  <c r="AT68"/>
  <c r="AT69" s="1"/>
  <c r="BC69"/>
  <c r="BD69" s="1"/>
  <c r="AS68"/>
  <c r="M59"/>
  <c r="W59" s="1"/>
  <c r="O60"/>
  <c r="N60" s="1"/>
  <c r="X60" s="1"/>
  <c r="AT66" i="93"/>
  <c r="AT67" s="1"/>
  <c r="BC67"/>
  <c r="BD67" s="1"/>
  <c r="AS66"/>
  <c r="Y58"/>
  <c r="L58"/>
  <c r="V58" s="1"/>
  <c r="N52"/>
  <c r="X52" s="1"/>
  <c r="O52"/>
  <c r="B69"/>
  <c r="C69" s="1"/>
  <c r="J69" s="1"/>
  <c r="J68"/>
  <c r="B72"/>
  <c r="A71"/>
  <c r="A70"/>
  <c r="C70"/>
  <c r="AS67"/>
  <c r="O59"/>
  <c r="N59" s="1"/>
  <c r="X59" s="1"/>
  <c r="Y51"/>
  <c r="L51"/>
  <c r="V51" s="1"/>
  <c r="Y51" i="92"/>
  <c r="L51"/>
  <c r="V51" s="1"/>
  <c r="AS67"/>
  <c r="A71"/>
  <c r="C70"/>
  <c r="A70"/>
  <c r="B72"/>
  <c r="J68"/>
  <c r="B69"/>
  <c r="C69" s="1"/>
  <c r="J69" s="1"/>
  <c r="Y58"/>
  <c r="L57"/>
  <c r="V57" s="1"/>
  <c r="O52"/>
  <c r="N52"/>
  <c r="X52" s="1"/>
  <c r="BC67"/>
  <c r="BD67" s="1"/>
  <c r="AS66"/>
  <c r="AT66"/>
  <c r="AT67" s="1"/>
  <c r="N58"/>
  <c r="O59"/>
  <c r="AT66" i="91"/>
  <c r="AT67" s="1"/>
  <c r="BC67"/>
  <c r="BD67" s="1"/>
  <c r="AS66"/>
  <c r="AQ67" s="1"/>
  <c r="O52"/>
  <c r="N52" s="1"/>
  <c r="X52" s="1"/>
  <c r="Y58"/>
  <c r="B69"/>
  <c r="C69" s="1"/>
  <c r="J69" s="1"/>
  <c r="J68"/>
  <c r="B72"/>
  <c r="A71"/>
  <c r="A70"/>
  <c r="C70"/>
  <c r="AS67"/>
  <c r="Y51"/>
  <c r="L51"/>
  <c r="V51" s="1"/>
  <c r="M58"/>
  <c r="W58" s="1"/>
  <c r="O59"/>
  <c r="N59" s="1"/>
  <c r="X59" s="1"/>
  <c r="N52" i="90"/>
  <c r="X52" s="1"/>
  <c r="O52"/>
  <c r="AS67"/>
  <c r="A71"/>
  <c r="C70"/>
  <c r="A70"/>
  <c r="B72"/>
  <c r="J68"/>
  <c r="B69"/>
  <c r="C69" s="1"/>
  <c r="J69" s="1"/>
  <c r="O59"/>
  <c r="Y51"/>
  <c r="L51"/>
  <c r="V51" s="1"/>
  <c r="BC67"/>
  <c r="BD67" s="1"/>
  <c r="AS66"/>
  <c r="AQ67" s="1"/>
  <c r="AT66"/>
  <c r="AT67" s="1"/>
  <c r="Y58"/>
  <c r="N58"/>
  <c r="X58" s="1"/>
  <c r="AQ71" i="96" l="1"/>
  <c r="AR70"/>
  <c r="AQ69" i="90"/>
  <c r="AR68"/>
  <c r="AQ69" i="95"/>
  <c r="AR68"/>
  <c r="AR68" i="91"/>
  <c r="AQ69" i="92"/>
  <c r="AR68"/>
  <c r="AQ69" i="93"/>
  <c r="AR68"/>
  <c r="AQ71" i="94"/>
  <c r="AR70"/>
  <c r="AQ67" i="97"/>
  <c r="AR66"/>
  <c r="AQ67" i="98"/>
  <c r="AR66"/>
  <c r="L52" i="96"/>
  <c r="V52" s="1"/>
  <c r="L59"/>
  <c r="V59" s="1"/>
  <c r="M51" i="98"/>
  <c r="W51" s="1"/>
  <c r="BE69" i="90"/>
  <c r="BE69" i="91"/>
  <c r="BE69" i="92"/>
  <c r="BE69" i="93"/>
  <c r="BE71" i="94"/>
  <c r="BE71" i="96"/>
  <c r="BE69" i="95"/>
  <c r="BE67" i="97"/>
  <c r="BE67" i="98"/>
  <c r="K68" i="90"/>
  <c r="K69" s="1"/>
  <c r="K68" i="91"/>
  <c r="K69" s="1"/>
  <c r="K68" i="92"/>
  <c r="K69" s="1"/>
  <c r="K66" i="97"/>
  <c r="K67" s="1"/>
  <c r="K70" i="96"/>
  <c r="K71" s="1"/>
  <c r="K70" i="94"/>
  <c r="K71" s="1"/>
  <c r="K66" i="98"/>
  <c r="K67" s="1"/>
  <c r="M59" i="91"/>
  <c r="W59" s="1"/>
  <c r="M52"/>
  <c r="W52" s="1"/>
  <c r="K68" i="93"/>
  <c r="K69" s="1"/>
  <c r="M52"/>
  <c r="W52" s="1"/>
  <c r="K68" i="95"/>
  <c r="K69" s="1"/>
  <c r="M53" i="96"/>
  <c r="W53" s="1"/>
  <c r="M52" i="92"/>
  <c r="W52" s="1"/>
  <c r="M59" i="93"/>
  <c r="W59" s="1"/>
  <c r="M60" i="94"/>
  <c r="W60" s="1"/>
  <c r="M58" i="98"/>
  <c r="W58" s="1"/>
  <c r="B69"/>
  <c r="C69" s="1"/>
  <c r="J69" s="1"/>
  <c r="J68"/>
  <c r="L57"/>
  <c r="V57" s="1"/>
  <c r="AT66"/>
  <c r="AT67" s="1"/>
  <c r="AS66"/>
  <c r="BC67"/>
  <c r="BD67" s="1"/>
  <c r="Y58"/>
  <c r="L58"/>
  <c r="V58" s="1"/>
  <c r="O59"/>
  <c r="N59" s="1"/>
  <c r="B72"/>
  <c r="A71"/>
  <c r="C70"/>
  <c r="A70"/>
  <c r="Y51"/>
  <c r="N52"/>
  <c r="X52" s="1"/>
  <c r="O52"/>
  <c r="AS67"/>
  <c r="Y51" i="97"/>
  <c r="BC67"/>
  <c r="BD67" s="1"/>
  <c r="AS66"/>
  <c r="AT66"/>
  <c r="AT67" s="1"/>
  <c r="M58"/>
  <c r="W58" s="1"/>
  <c r="O59"/>
  <c r="N59" s="1"/>
  <c r="X59" s="1"/>
  <c r="L50"/>
  <c r="V50" s="1"/>
  <c r="L57"/>
  <c r="V57" s="1"/>
  <c r="M51"/>
  <c r="W51" s="1"/>
  <c r="O52"/>
  <c r="N52"/>
  <c r="X52" s="1"/>
  <c r="AS67"/>
  <c r="A71"/>
  <c r="C70"/>
  <c r="A70"/>
  <c r="B72"/>
  <c r="J68"/>
  <c r="B69"/>
  <c r="C69" s="1"/>
  <c r="J69" s="1"/>
  <c r="Y58"/>
  <c r="O68" i="96"/>
  <c r="N68"/>
  <c r="X68" s="1"/>
  <c r="BC71"/>
  <c r="BD71" s="1"/>
  <c r="AT70"/>
  <c r="AT71" s="1"/>
  <c r="AS70"/>
  <c r="Y60"/>
  <c r="A75"/>
  <c r="C74"/>
  <c r="A74"/>
  <c r="B76"/>
  <c r="J72"/>
  <c r="B73"/>
  <c r="C73" s="1"/>
  <c r="J73" s="1"/>
  <c r="Y53"/>
  <c r="AS71"/>
  <c r="M60"/>
  <c r="W60" s="1"/>
  <c r="O61"/>
  <c r="N61" s="1"/>
  <c r="X61" s="1"/>
  <c r="AT68" i="95"/>
  <c r="AT69" s="1"/>
  <c r="BC69"/>
  <c r="BD69" s="1"/>
  <c r="AS68"/>
  <c r="Y52"/>
  <c r="Y59"/>
  <c r="B71"/>
  <c r="C71" s="1"/>
  <c r="J71" s="1"/>
  <c r="J70"/>
  <c r="B74"/>
  <c r="A73"/>
  <c r="C72"/>
  <c r="A72"/>
  <c r="AS69"/>
  <c r="M52"/>
  <c r="W52" s="1"/>
  <c r="O53"/>
  <c r="N53"/>
  <c r="X53" s="1"/>
  <c r="M59"/>
  <c r="W59" s="1"/>
  <c r="O60"/>
  <c r="N60" s="1"/>
  <c r="X60" s="1"/>
  <c r="O61" i="94"/>
  <c r="N61" s="1"/>
  <c r="X61" s="1"/>
  <c r="AS71"/>
  <c r="Y53"/>
  <c r="Y60"/>
  <c r="L60"/>
  <c r="V60" s="1"/>
  <c r="O68"/>
  <c r="N68"/>
  <c r="X68" s="1"/>
  <c r="L59"/>
  <c r="V59" s="1"/>
  <c r="B73"/>
  <c r="C73" s="1"/>
  <c r="J73" s="1"/>
  <c r="J72"/>
  <c r="A75"/>
  <c r="C74"/>
  <c r="A74"/>
  <c r="B76"/>
  <c r="AT70"/>
  <c r="AT71" s="1"/>
  <c r="AS70"/>
  <c r="BC71"/>
  <c r="BD71" s="1"/>
  <c r="M53"/>
  <c r="W53" s="1"/>
  <c r="Y59" i="93"/>
  <c r="L59"/>
  <c r="V59" s="1"/>
  <c r="B71"/>
  <c r="C71" s="1"/>
  <c r="J71" s="1"/>
  <c r="J70"/>
  <c r="AT68"/>
  <c r="AT69" s="1"/>
  <c r="BC69"/>
  <c r="BD69" s="1"/>
  <c r="AS68"/>
  <c r="N53"/>
  <c r="X53" s="1"/>
  <c r="O53"/>
  <c r="O60"/>
  <c r="N60" s="1"/>
  <c r="X60" s="1"/>
  <c r="A73"/>
  <c r="C72"/>
  <c r="A72"/>
  <c r="B74"/>
  <c r="AS69"/>
  <c r="Y52"/>
  <c r="L52"/>
  <c r="V52" s="1"/>
  <c r="Y59" i="92"/>
  <c r="X58"/>
  <c r="M58"/>
  <c r="W58" s="1"/>
  <c r="O53"/>
  <c r="N53"/>
  <c r="X53" s="1"/>
  <c r="AS69"/>
  <c r="A73"/>
  <c r="C72"/>
  <c r="A72"/>
  <c r="B74"/>
  <c r="J70"/>
  <c r="B71"/>
  <c r="C71" s="1"/>
  <c r="J71" s="1"/>
  <c r="N59"/>
  <c r="O60"/>
  <c r="N60" s="1"/>
  <c r="X60" s="1"/>
  <c r="Y52"/>
  <c r="BC69"/>
  <c r="BD69" s="1"/>
  <c r="AS68"/>
  <c r="AT68"/>
  <c r="AT69" s="1"/>
  <c r="O60" i="91"/>
  <c r="N60" s="1"/>
  <c r="X60" s="1"/>
  <c r="B71"/>
  <c r="C71" s="1"/>
  <c r="J71" s="1"/>
  <c r="J70"/>
  <c r="AT68"/>
  <c r="AT69" s="1"/>
  <c r="BC69"/>
  <c r="BD69" s="1"/>
  <c r="AS68"/>
  <c r="L58"/>
  <c r="V58" s="1"/>
  <c r="Y52"/>
  <c r="N53"/>
  <c r="X53" s="1"/>
  <c r="O53"/>
  <c r="Y59"/>
  <c r="L59"/>
  <c r="V59" s="1"/>
  <c r="A73"/>
  <c r="C72"/>
  <c r="A72"/>
  <c r="B74"/>
  <c r="AS69"/>
  <c r="Y59" i="90"/>
  <c r="N59"/>
  <c r="X59" s="1"/>
  <c r="BC69"/>
  <c r="BD69" s="1"/>
  <c r="AS68"/>
  <c r="AT68"/>
  <c r="AT69" s="1"/>
  <c r="Y52"/>
  <c r="O60"/>
  <c r="AS69"/>
  <c r="A73"/>
  <c r="C72"/>
  <c r="A72"/>
  <c r="B74"/>
  <c r="J70"/>
  <c r="B71"/>
  <c r="C71" s="1"/>
  <c r="J71" s="1"/>
  <c r="M52"/>
  <c r="W52" s="1"/>
  <c r="N53"/>
  <c r="X53" s="1"/>
  <c r="O53"/>
  <c r="M58"/>
  <c r="W58" s="1"/>
  <c r="AQ69" i="91" l="1"/>
  <c r="L52"/>
  <c r="V52" s="1"/>
  <c r="AQ73" i="96"/>
  <c r="AR72"/>
  <c r="AQ69" i="98"/>
  <c r="AR68"/>
  <c r="AQ71" i="90"/>
  <c r="AR70"/>
  <c r="AQ71" i="91"/>
  <c r="AR70"/>
  <c r="AQ71" i="92"/>
  <c r="AR70"/>
  <c r="AQ71" i="93"/>
  <c r="AR70"/>
  <c r="AQ73" i="94"/>
  <c r="AR72"/>
  <c r="AQ71" i="95"/>
  <c r="AR70"/>
  <c r="AQ69" i="97"/>
  <c r="AR68"/>
  <c r="L53" i="96"/>
  <c r="V53" s="1"/>
  <c r="L51" i="98"/>
  <c r="V51" s="1"/>
  <c r="BE71" i="90"/>
  <c r="M53" i="93"/>
  <c r="W53" s="1"/>
  <c r="L58" i="97"/>
  <c r="V58" s="1"/>
  <c r="BE69" i="98"/>
  <c r="BE71" i="91"/>
  <c r="BE71" i="92"/>
  <c r="BE71" i="93"/>
  <c r="BE73" i="94"/>
  <c r="BE71" i="95"/>
  <c r="BE73" i="96"/>
  <c r="BE69" i="97"/>
  <c r="L52" i="92"/>
  <c r="V52" s="1"/>
  <c r="L58"/>
  <c r="V58" s="1"/>
  <c r="M59" i="90"/>
  <c r="W59" s="1"/>
  <c r="M53" i="91"/>
  <c r="W53" s="1"/>
  <c r="M53" i="90"/>
  <c r="W53" s="1"/>
  <c r="M52" i="98"/>
  <c r="W52" s="1"/>
  <c r="K70" i="95"/>
  <c r="K71" s="1"/>
  <c r="K70" i="93"/>
  <c r="K71" s="1"/>
  <c r="K72" i="94"/>
  <c r="K73" s="1"/>
  <c r="K70" i="91"/>
  <c r="K71" s="1"/>
  <c r="K68" i="97"/>
  <c r="K69" s="1"/>
  <c r="K68" i="98"/>
  <c r="K69" s="1"/>
  <c r="K72" i="96"/>
  <c r="K73" s="1"/>
  <c r="K70" i="92"/>
  <c r="K71" s="1"/>
  <c r="K70" i="90"/>
  <c r="K71" s="1"/>
  <c r="M60" i="92"/>
  <c r="W60" s="1"/>
  <c r="M53"/>
  <c r="W53" s="1"/>
  <c r="M53" i="95"/>
  <c r="W53" s="1"/>
  <c r="X59" i="98"/>
  <c r="M59"/>
  <c r="W59" s="1"/>
  <c r="N53"/>
  <c r="X53" s="1"/>
  <c r="O53"/>
  <c r="B71"/>
  <c r="C71" s="1"/>
  <c r="J71" s="1"/>
  <c r="J70"/>
  <c r="A73"/>
  <c r="B74"/>
  <c r="C72"/>
  <c r="A72"/>
  <c r="Y59"/>
  <c r="L59"/>
  <c r="V59" s="1"/>
  <c r="O60"/>
  <c r="AT68"/>
  <c r="AT69" s="1"/>
  <c r="BC69"/>
  <c r="BD69" s="1"/>
  <c r="AS68"/>
  <c r="Y52"/>
  <c r="L52"/>
  <c r="V52" s="1"/>
  <c r="AS69"/>
  <c r="AS69" i="97"/>
  <c r="A73"/>
  <c r="C72"/>
  <c r="A72"/>
  <c r="B74"/>
  <c r="J70"/>
  <c r="B71"/>
  <c r="C71" s="1"/>
  <c r="J71" s="1"/>
  <c r="Y52"/>
  <c r="M59"/>
  <c r="W59" s="1"/>
  <c r="O60"/>
  <c r="N60"/>
  <c r="X60" s="1"/>
  <c r="L51"/>
  <c r="V51" s="1"/>
  <c r="BC69"/>
  <c r="BD69" s="1"/>
  <c r="AS68"/>
  <c r="AT68"/>
  <c r="AT69" s="1"/>
  <c r="M52"/>
  <c r="W52" s="1"/>
  <c r="O53"/>
  <c r="N53"/>
  <c r="X53" s="1"/>
  <c r="Y59"/>
  <c r="M61" i="96"/>
  <c r="W61" s="1"/>
  <c r="O62"/>
  <c r="N62"/>
  <c r="X62" s="1"/>
  <c r="AS73"/>
  <c r="A77"/>
  <c r="C76"/>
  <c r="A76"/>
  <c r="B78"/>
  <c r="J74"/>
  <c r="B75"/>
  <c r="C75" s="1"/>
  <c r="J75" s="1"/>
  <c r="L60"/>
  <c r="V60" s="1"/>
  <c r="Y68"/>
  <c r="Y61"/>
  <c r="BC73"/>
  <c r="BD73" s="1"/>
  <c r="AS72"/>
  <c r="AT72"/>
  <c r="AT73" s="1"/>
  <c r="M68"/>
  <c r="W68" s="1"/>
  <c r="N69"/>
  <c r="X69" s="1"/>
  <c r="O69"/>
  <c r="Y60" i="95"/>
  <c r="B73"/>
  <c r="C73" s="1"/>
  <c r="J73" s="1"/>
  <c r="J72"/>
  <c r="B76"/>
  <c r="A75"/>
  <c r="C74"/>
  <c r="A74"/>
  <c r="AS71"/>
  <c r="O68"/>
  <c r="N68"/>
  <c r="X68" s="1"/>
  <c r="M60"/>
  <c r="W60" s="1"/>
  <c r="O61"/>
  <c r="N61" s="1"/>
  <c r="X61" s="1"/>
  <c r="Y53"/>
  <c r="AT70"/>
  <c r="AT71" s="1"/>
  <c r="BC71"/>
  <c r="BD71" s="1"/>
  <c r="AS70"/>
  <c r="L59"/>
  <c r="V59" s="1"/>
  <c r="L52"/>
  <c r="V52" s="1"/>
  <c r="AS73" i="94"/>
  <c r="Y68"/>
  <c r="L53"/>
  <c r="V53" s="1"/>
  <c r="Y61"/>
  <c r="A77"/>
  <c r="C76"/>
  <c r="A76"/>
  <c r="B78"/>
  <c r="J74"/>
  <c r="B75"/>
  <c r="C75" s="1"/>
  <c r="J75" s="1"/>
  <c r="BC73"/>
  <c r="BD73" s="1"/>
  <c r="AS72"/>
  <c r="AT72"/>
  <c r="AT73" s="1"/>
  <c r="M68"/>
  <c r="W68" s="1"/>
  <c r="O69"/>
  <c r="N69"/>
  <c r="X69" s="1"/>
  <c r="M61"/>
  <c r="W61" s="1"/>
  <c r="O62"/>
  <c r="N62"/>
  <c r="X62" s="1"/>
  <c r="A75" i="93"/>
  <c r="C74"/>
  <c r="A74"/>
  <c r="B76"/>
  <c r="J72"/>
  <c r="B73"/>
  <c r="C73" s="1"/>
  <c r="J73" s="1"/>
  <c r="Y60"/>
  <c r="O68"/>
  <c r="N68"/>
  <c r="X68" s="1"/>
  <c r="BC71"/>
  <c r="BD71" s="1"/>
  <c r="AT70"/>
  <c r="AT71" s="1"/>
  <c r="AS70"/>
  <c r="M60"/>
  <c r="W60" s="1"/>
  <c r="O61"/>
  <c r="Y53"/>
  <c r="L53"/>
  <c r="V53" s="1"/>
  <c r="AS71"/>
  <c r="O61" i="92"/>
  <c r="N61" s="1"/>
  <c r="X61" s="1"/>
  <c r="AS71"/>
  <c r="A75"/>
  <c r="C74"/>
  <c r="A74"/>
  <c r="B76"/>
  <c r="J72"/>
  <c r="B73"/>
  <c r="C73" s="1"/>
  <c r="J73" s="1"/>
  <c r="O68"/>
  <c r="N68"/>
  <c r="X68" s="1"/>
  <c r="Y60"/>
  <c r="L60"/>
  <c r="V60" s="1"/>
  <c r="X59"/>
  <c r="M59"/>
  <c r="BC71"/>
  <c r="BD71" s="1"/>
  <c r="AS70"/>
  <c r="AT70"/>
  <c r="AT71" s="1"/>
  <c r="Y53"/>
  <c r="L53"/>
  <c r="V53" s="1"/>
  <c r="Y53" i="91"/>
  <c r="L53"/>
  <c r="V53" s="1"/>
  <c r="O68"/>
  <c r="N68"/>
  <c r="X68" s="1"/>
  <c r="BC71"/>
  <c r="BD71" s="1"/>
  <c r="AT70"/>
  <c r="AT71" s="1"/>
  <c r="AS70"/>
  <c r="Y60"/>
  <c r="A75"/>
  <c r="C74"/>
  <c r="A74"/>
  <c r="B76"/>
  <c r="J72"/>
  <c r="B73"/>
  <c r="C73" s="1"/>
  <c r="J73" s="1"/>
  <c r="AS71"/>
  <c r="M60"/>
  <c r="W60" s="1"/>
  <c r="O61"/>
  <c r="N61" s="1"/>
  <c r="X61" s="1"/>
  <c r="AS71" i="90"/>
  <c r="A75"/>
  <c r="C74"/>
  <c r="A74"/>
  <c r="B76"/>
  <c r="J72"/>
  <c r="B73"/>
  <c r="C73" s="1"/>
  <c r="J73" s="1"/>
  <c r="O61"/>
  <c r="L52"/>
  <c r="V52" s="1"/>
  <c r="N68"/>
  <c r="X68" s="1"/>
  <c r="O68"/>
  <c r="L59"/>
  <c r="V59" s="1"/>
  <c r="Y53"/>
  <c r="L53"/>
  <c r="V53" s="1"/>
  <c r="BC71"/>
  <c r="BD71" s="1"/>
  <c r="AS70"/>
  <c r="AT70"/>
  <c r="AT71" s="1"/>
  <c r="Y60"/>
  <c r="N60"/>
  <c r="X60" s="1"/>
  <c r="L58"/>
  <c r="V58" s="1"/>
  <c r="AQ73" i="91" l="1"/>
  <c r="AR72"/>
  <c r="AQ73" i="93"/>
  <c r="AR72"/>
  <c r="AQ73" i="95"/>
  <c r="AR72"/>
  <c r="AQ71" i="98"/>
  <c r="AR70"/>
  <c r="AQ73" i="90"/>
  <c r="AR72"/>
  <c r="AQ73" i="92"/>
  <c r="AR72"/>
  <c r="AQ75" i="94"/>
  <c r="AR74"/>
  <c r="AQ75" i="96"/>
  <c r="AR74"/>
  <c r="AQ71" i="97"/>
  <c r="AR70"/>
  <c r="L53" i="95"/>
  <c r="V53" s="1"/>
  <c r="M69" i="96"/>
  <c r="W69" s="1"/>
  <c r="BE73" i="90"/>
  <c r="BE73" i="91"/>
  <c r="BE73" i="93"/>
  <c r="BE73" i="95"/>
  <c r="L59" i="97"/>
  <c r="V59" s="1"/>
  <c r="BE71"/>
  <c r="BE73" i="92"/>
  <c r="BE75" i="94"/>
  <c r="BE75" i="96"/>
  <c r="BE71" i="98"/>
  <c r="N61" i="93"/>
  <c r="X61" s="1"/>
  <c r="M61" i="91"/>
  <c r="W61" s="1"/>
  <c r="K72" i="92"/>
  <c r="K73" s="1"/>
  <c r="K70" i="97"/>
  <c r="K71" s="1"/>
  <c r="K72" i="91"/>
  <c r="K73" s="1"/>
  <c r="K72" i="93"/>
  <c r="K73" s="1"/>
  <c r="K72" i="90"/>
  <c r="K73" s="1"/>
  <c r="K74" i="96"/>
  <c r="K75" s="1"/>
  <c r="K70" i="98"/>
  <c r="K71" s="1"/>
  <c r="K74" i="94"/>
  <c r="K75" s="1"/>
  <c r="K72" i="95"/>
  <c r="K73" s="1"/>
  <c r="M68" i="90"/>
  <c r="W68" s="1"/>
  <c r="L60" i="91"/>
  <c r="V60" s="1"/>
  <c r="L61" i="96"/>
  <c r="V61" s="1"/>
  <c r="M60" i="97"/>
  <c r="W60" s="1"/>
  <c r="O61" i="98"/>
  <c r="N61" s="1"/>
  <c r="X61" s="1"/>
  <c r="B73"/>
  <c r="C73" s="1"/>
  <c r="J73" s="1"/>
  <c r="J72"/>
  <c r="AS71"/>
  <c r="N68"/>
  <c r="X68" s="1"/>
  <c r="O68"/>
  <c r="Y60"/>
  <c r="N60"/>
  <c r="X60" s="1"/>
  <c r="A75"/>
  <c r="C74"/>
  <c r="A74"/>
  <c r="B76"/>
  <c r="AT70"/>
  <c r="AT71" s="1"/>
  <c r="BC71"/>
  <c r="BD71" s="1"/>
  <c r="AS70"/>
  <c r="Y53"/>
  <c r="M53"/>
  <c r="W53" s="1"/>
  <c r="M53" i="97"/>
  <c r="W53" s="1"/>
  <c r="O61"/>
  <c r="N61" s="1"/>
  <c r="X61" s="1"/>
  <c r="L52"/>
  <c r="V52" s="1"/>
  <c r="AS71"/>
  <c r="B76"/>
  <c r="A75"/>
  <c r="C74"/>
  <c r="A74"/>
  <c r="J72"/>
  <c r="B73"/>
  <c r="C73" s="1"/>
  <c r="J73" s="1"/>
  <c r="Y53"/>
  <c r="O68"/>
  <c r="N68"/>
  <c r="X68" s="1"/>
  <c r="Y60"/>
  <c r="L60"/>
  <c r="V60" s="1"/>
  <c r="BC71"/>
  <c r="BD71" s="1"/>
  <c r="AS70"/>
  <c r="AT70"/>
  <c r="AT71" s="1"/>
  <c r="Y69" i="96"/>
  <c r="L69"/>
  <c r="V69" s="1"/>
  <c r="N70"/>
  <c r="X70" s="1"/>
  <c r="O70"/>
  <c r="L68"/>
  <c r="V68" s="1"/>
  <c r="BC75"/>
  <c r="BD75" s="1"/>
  <c r="AS74"/>
  <c r="AT74"/>
  <c r="AT75" s="1"/>
  <c r="M62"/>
  <c r="W62" s="1"/>
  <c r="O63"/>
  <c r="N63"/>
  <c r="X63" s="1"/>
  <c r="AS75"/>
  <c r="A79"/>
  <c r="C78"/>
  <c r="A78"/>
  <c r="B80"/>
  <c r="J76"/>
  <c r="B77"/>
  <c r="C77" s="1"/>
  <c r="J77" s="1"/>
  <c r="Y62"/>
  <c r="M61" i="95"/>
  <c r="W61" s="1"/>
  <c r="O62"/>
  <c r="N62"/>
  <c r="X62" s="1"/>
  <c r="Y68"/>
  <c r="AT72"/>
  <c r="AT73" s="1"/>
  <c r="BC73"/>
  <c r="BD73" s="1"/>
  <c r="AS72"/>
  <c r="L60"/>
  <c r="V60" s="1"/>
  <c r="Y61"/>
  <c r="M68"/>
  <c r="W68" s="1"/>
  <c r="O69"/>
  <c r="N69"/>
  <c r="X69" s="1"/>
  <c r="B75"/>
  <c r="C75" s="1"/>
  <c r="J75" s="1"/>
  <c r="J74"/>
  <c r="B78"/>
  <c r="A77"/>
  <c r="C76"/>
  <c r="A76"/>
  <c r="AS73"/>
  <c r="M62" i="94"/>
  <c r="W62" s="1"/>
  <c r="O63"/>
  <c r="N63"/>
  <c r="X63" s="1"/>
  <c r="Y69"/>
  <c r="BC75"/>
  <c r="BD75" s="1"/>
  <c r="AS74"/>
  <c r="AT74"/>
  <c r="AT75" s="1"/>
  <c r="L68"/>
  <c r="V68" s="1"/>
  <c r="Y62"/>
  <c r="M69"/>
  <c r="W69" s="1"/>
  <c r="N70"/>
  <c r="X70" s="1"/>
  <c r="O70"/>
  <c r="AS75"/>
  <c r="A79"/>
  <c r="C78"/>
  <c r="A78"/>
  <c r="B80"/>
  <c r="J76"/>
  <c r="B77"/>
  <c r="C77" s="1"/>
  <c r="J77" s="1"/>
  <c r="L61"/>
  <c r="V61" s="1"/>
  <c r="O62" i="93"/>
  <c r="N62"/>
  <c r="X62" s="1"/>
  <c r="Y68"/>
  <c r="L60"/>
  <c r="V60" s="1"/>
  <c r="AS73"/>
  <c r="A77"/>
  <c r="C76"/>
  <c r="A76"/>
  <c r="B78"/>
  <c r="J74"/>
  <c r="B75"/>
  <c r="C75" s="1"/>
  <c r="J75" s="1"/>
  <c r="Y61"/>
  <c r="M68"/>
  <c r="W68" s="1"/>
  <c r="O69"/>
  <c r="N69"/>
  <c r="X69" s="1"/>
  <c r="BC73"/>
  <c r="BD73" s="1"/>
  <c r="AS72"/>
  <c r="AT72"/>
  <c r="AT73" s="1"/>
  <c r="W59" i="92"/>
  <c r="L59"/>
  <c r="V59" s="1"/>
  <c r="Y68"/>
  <c r="AS73"/>
  <c r="A77"/>
  <c r="C76"/>
  <c r="A76"/>
  <c r="B78"/>
  <c r="J74"/>
  <c r="B75"/>
  <c r="C75" s="1"/>
  <c r="J75" s="1"/>
  <c r="O62"/>
  <c r="N62"/>
  <c r="X62" s="1"/>
  <c r="M68"/>
  <c r="W68" s="1"/>
  <c r="O69"/>
  <c r="N69"/>
  <c r="X69" s="1"/>
  <c r="BC73"/>
  <c r="BD73" s="1"/>
  <c r="AS72"/>
  <c r="AT72"/>
  <c r="AT73" s="1"/>
  <c r="M61"/>
  <c r="W61" s="1"/>
  <c r="Y61"/>
  <c r="L61"/>
  <c r="V61" s="1"/>
  <c r="O62" i="91"/>
  <c r="N62"/>
  <c r="X62" s="1"/>
  <c r="AS73"/>
  <c r="A77"/>
  <c r="C76"/>
  <c r="A76"/>
  <c r="B78"/>
  <c r="J74"/>
  <c r="B75"/>
  <c r="C75" s="1"/>
  <c r="J75" s="1"/>
  <c r="Y68"/>
  <c r="Y61"/>
  <c r="L61"/>
  <c r="V61" s="1"/>
  <c r="BC73"/>
  <c r="BD73" s="1"/>
  <c r="AS72"/>
  <c r="AT72"/>
  <c r="AT73" s="1"/>
  <c r="M68"/>
  <c r="W68" s="1"/>
  <c r="O69"/>
  <c r="N69"/>
  <c r="X69" s="1"/>
  <c r="N69" i="90"/>
  <c r="X69" s="1"/>
  <c r="O69"/>
  <c r="Y61"/>
  <c r="N61"/>
  <c r="BC73"/>
  <c r="BD73" s="1"/>
  <c r="AS72"/>
  <c r="AT72"/>
  <c r="AT73" s="1"/>
  <c r="Y68"/>
  <c r="N62"/>
  <c r="X62" s="1"/>
  <c r="O62"/>
  <c r="AS73"/>
  <c r="B78"/>
  <c r="A77"/>
  <c r="C76"/>
  <c r="A76"/>
  <c r="J74"/>
  <c r="B75"/>
  <c r="C75" s="1"/>
  <c r="J75" s="1"/>
  <c r="M60"/>
  <c r="AQ77" i="94" l="1"/>
  <c r="AR76"/>
  <c r="AQ77" i="96"/>
  <c r="AR76"/>
  <c r="AQ73" i="97"/>
  <c r="AR72"/>
  <c r="AQ75" i="93"/>
  <c r="AR74"/>
  <c r="AQ75" i="90"/>
  <c r="AR74"/>
  <c r="AQ75" i="91"/>
  <c r="AR74"/>
  <c r="AQ75" i="92"/>
  <c r="AR74"/>
  <c r="AQ75" i="95"/>
  <c r="AR74"/>
  <c r="AQ73" i="98"/>
  <c r="AR72"/>
  <c r="L62" i="96"/>
  <c r="V62" s="1"/>
  <c r="M70"/>
  <c r="W70" s="1"/>
  <c r="BE75" i="91"/>
  <c r="BE75" i="92"/>
  <c r="BE75" i="95"/>
  <c r="BE73" i="98"/>
  <c r="BE75" i="90"/>
  <c r="L68"/>
  <c r="V68" s="1"/>
  <c r="BE75" i="93"/>
  <c r="BE77" i="94"/>
  <c r="BE77" i="96"/>
  <c r="BE73" i="97"/>
  <c r="M61" i="93"/>
  <c r="L53" i="97"/>
  <c r="V53" s="1"/>
  <c r="L62" i="94"/>
  <c r="V62" s="1"/>
  <c r="L61" i="95"/>
  <c r="V61" s="1"/>
  <c r="M68" i="98"/>
  <c r="W68" s="1"/>
  <c r="M62" i="92"/>
  <c r="W62" s="1"/>
  <c r="M70" i="94"/>
  <c r="W70" s="1"/>
  <c r="K74" i="95"/>
  <c r="K75" s="1"/>
  <c r="K72" i="98"/>
  <c r="K73" s="1"/>
  <c r="K74" i="90"/>
  <c r="K75" s="1"/>
  <c r="K74" i="91"/>
  <c r="K75" s="1"/>
  <c r="K74" i="92"/>
  <c r="K75" s="1"/>
  <c r="K76" i="94"/>
  <c r="K77" s="1"/>
  <c r="K76" i="96"/>
  <c r="K77" s="1"/>
  <c r="K74" i="93"/>
  <c r="K75" s="1"/>
  <c r="K72" i="97"/>
  <c r="K73" s="1"/>
  <c r="M62" i="90"/>
  <c r="W62" s="1"/>
  <c r="M69"/>
  <c r="W69" s="1"/>
  <c r="M69" i="92"/>
  <c r="W69" s="1"/>
  <c r="L68"/>
  <c r="V68" s="1"/>
  <c r="M63" i="94"/>
  <c r="W63" s="1"/>
  <c r="M69" i="95"/>
  <c r="W69" s="1"/>
  <c r="M62"/>
  <c r="W62" s="1"/>
  <c r="L53" i="98"/>
  <c r="V53" s="1"/>
  <c r="A77"/>
  <c r="C76"/>
  <c r="A76"/>
  <c r="B78"/>
  <c r="J74"/>
  <c r="B75"/>
  <c r="C75" s="1"/>
  <c r="J75" s="1"/>
  <c r="N69"/>
  <c r="X69" s="1"/>
  <c r="O69"/>
  <c r="AS73"/>
  <c r="N62"/>
  <c r="X62" s="1"/>
  <c r="O62"/>
  <c r="M62" s="1"/>
  <c r="W62" s="1"/>
  <c r="Y68"/>
  <c r="L68"/>
  <c r="V68" s="1"/>
  <c r="BC73"/>
  <c r="BD73" s="1"/>
  <c r="AS72"/>
  <c r="AT72"/>
  <c r="AT73" s="1"/>
  <c r="Y61"/>
  <c r="M61"/>
  <c r="W61" s="1"/>
  <c r="M60"/>
  <c r="W60" s="1"/>
  <c r="Y68" i="97"/>
  <c r="AS73"/>
  <c r="M61"/>
  <c r="W61" s="1"/>
  <c r="O62"/>
  <c r="N62"/>
  <c r="X62" s="1"/>
  <c r="M68"/>
  <c r="W68" s="1"/>
  <c r="O69"/>
  <c r="N69"/>
  <c r="X69" s="1"/>
  <c r="BC73"/>
  <c r="BD73" s="1"/>
  <c r="AS72"/>
  <c r="AT72"/>
  <c r="AT73" s="1"/>
  <c r="B75"/>
  <c r="C75" s="1"/>
  <c r="J75" s="1"/>
  <c r="J74"/>
  <c r="B78"/>
  <c r="C76"/>
  <c r="A77"/>
  <c r="A76"/>
  <c r="Y61"/>
  <c r="L61"/>
  <c r="V61" s="1"/>
  <c r="AS77" i="96"/>
  <c r="A81"/>
  <c r="C80"/>
  <c r="A80"/>
  <c r="B82"/>
  <c r="J78"/>
  <c r="B79"/>
  <c r="C79" s="1"/>
  <c r="J79" s="1"/>
  <c r="Y63"/>
  <c r="BC77"/>
  <c r="BD77" s="1"/>
  <c r="AS76"/>
  <c r="AT76"/>
  <c r="AT77" s="1"/>
  <c r="M63"/>
  <c r="W63" s="1"/>
  <c r="O64"/>
  <c r="N64"/>
  <c r="X64" s="1"/>
  <c r="Y70"/>
  <c r="L70"/>
  <c r="V70" s="1"/>
  <c r="N71"/>
  <c r="X71" s="1"/>
  <c r="O71"/>
  <c r="B77" i="95"/>
  <c r="C77" s="1"/>
  <c r="J77" s="1"/>
  <c r="J76"/>
  <c r="B80"/>
  <c r="A79"/>
  <c r="C78"/>
  <c r="A78"/>
  <c r="AS75"/>
  <c r="O70"/>
  <c r="N70"/>
  <c r="X70" s="1"/>
  <c r="O63"/>
  <c r="N63"/>
  <c r="X63" s="1"/>
  <c r="AT74"/>
  <c r="AT75" s="1"/>
  <c r="BC75"/>
  <c r="BD75" s="1"/>
  <c r="AS74"/>
  <c r="Y69"/>
  <c r="L68"/>
  <c r="V68" s="1"/>
  <c r="Y62"/>
  <c r="L62"/>
  <c r="V62" s="1"/>
  <c r="BC77" i="94"/>
  <c r="BD77" s="1"/>
  <c r="AS76"/>
  <c r="AT76"/>
  <c r="AT77" s="1"/>
  <c r="N71"/>
  <c r="X71" s="1"/>
  <c r="O71"/>
  <c r="O64"/>
  <c r="N64"/>
  <c r="X64" s="1"/>
  <c r="AS77"/>
  <c r="A81"/>
  <c r="C80"/>
  <c r="A80"/>
  <c r="B82"/>
  <c r="J78"/>
  <c r="B79"/>
  <c r="C79" s="1"/>
  <c r="J79" s="1"/>
  <c r="Y70"/>
  <c r="L69"/>
  <c r="V69" s="1"/>
  <c r="Y63"/>
  <c r="L63"/>
  <c r="V63" s="1"/>
  <c r="Y69" i="93"/>
  <c r="BC75"/>
  <c r="BD75" s="1"/>
  <c r="AS74"/>
  <c r="AT74"/>
  <c r="AT75" s="1"/>
  <c r="L68"/>
  <c r="V68" s="1"/>
  <c r="Y62"/>
  <c r="M69"/>
  <c r="W69" s="1"/>
  <c r="N70"/>
  <c r="X70" s="1"/>
  <c r="O70"/>
  <c r="AS75"/>
  <c r="A79"/>
  <c r="C78"/>
  <c r="A78"/>
  <c r="B80"/>
  <c r="J76"/>
  <c r="B77"/>
  <c r="C77" s="1"/>
  <c r="J77" s="1"/>
  <c r="M62"/>
  <c r="W62" s="1"/>
  <c r="O63"/>
  <c r="N63"/>
  <c r="X63" s="1"/>
  <c r="Y69" i="92"/>
  <c r="L69"/>
  <c r="V69" s="1"/>
  <c r="Y62"/>
  <c r="AS75"/>
  <c r="A79"/>
  <c r="C78"/>
  <c r="A78"/>
  <c r="B80"/>
  <c r="J76"/>
  <c r="B77"/>
  <c r="C77" s="1"/>
  <c r="J77" s="1"/>
  <c r="O70"/>
  <c r="N70"/>
  <c r="X70" s="1"/>
  <c r="O63"/>
  <c r="N63"/>
  <c r="X63" s="1"/>
  <c r="BC75"/>
  <c r="BD75" s="1"/>
  <c r="AS74"/>
  <c r="AT74"/>
  <c r="AT75" s="1"/>
  <c r="M69" i="91"/>
  <c r="W69" s="1"/>
  <c r="O70"/>
  <c r="N70" s="1"/>
  <c r="X70" s="1"/>
  <c r="L68"/>
  <c r="V68" s="1"/>
  <c r="AS75"/>
  <c r="A79"/>
  <c r="C78"/>
  <c r="A78"/>
  <c r="B80"/>
  <c r="J76"/>
  <c r="B77"/>
  <c r="C77" s="1"/>
  <c r="J77" s="1"/>
  <c r="Y62"/>
  <c r="Y69"/>
  <c r="BC75"/>
  <c r="BD75" s="1"/>
  <c r="AS74"/>
  <c r="AT74"/>
  <c r="AT75" s="1"/>
  <c r="M62"/>
  <c r="W62" s="1"/>
  <c r="O63"/>
  <c r="N63"/>
  <c r="X63" s="1"/>
  <c r="W60" i="90"/>
  <c r="L60"/>
  <c r="V60" s="1"/>
  <c r="BC75"/>
  <c r="BD75" s="1"/>
  <c r="AS74"/>
  <c r="AT74"/>
  <c r="AT75" s="1"/>
  <c r="J76"/>
  <c r="B77"/>
  <c r="C77" s="1"/>
  <c r="J77" s="1"/>
  <c r="A79"/>
  <c r="C78"/>
  <c r="A78"/>
  <c r="B80"/>
  <c r="Y62"/>
  <c r="N70"/>
  <c r="X70" s="1"/>
  <c r="O70"/>
  <c r="AS75"/>
  <c r="N63"/>
  <c r="X63" s="1"/>
  <c r="O63"/>
  <c r="X61"/>
  <c r="M61"/>
  <c r="W61" s="1"/>
  <c r="Y69"/>
  <c r="L69"/>
  <c r="V69" s="1"/>
  <c r="L62" l="1"/>
  <c r="V62" s="1"/>
  <c r="AR76"/>
  <c r="AQ77" i="93"/>
  <c r="AR76"/>
  <c r="AQ79" i="94"/>
  <c r="AR78"/>
  <c r="AQ75" i="98"/>
  <c r="AR74"/>
  <c r="AQ77" i="91"/>
  <c r="AR76"/>
  <c r="AQ77" i="92"/>
  <c r="AR76"/>
  <c r="AQ77" i="95"/>
  <c r="AR76"/>
  <c r="AQ79" i="96"/>
  <c r="AR78"/>
  <c r="AQ75" i="97"/>
  <c r="AR74"/>
  <c r="BE77" i="90"/>
  <c r="BE79" i="94"/>
  <c r="BE77" i="91"/>
  <c r="BE77" i="92"/>
  <c r="L62"/>
  <c r="V62" s="1"/>
  <c r="BE77" i="93"/>
  <c r="L70" i="94"/>
  <c r="V70" s="1"/>
  <c r="BE77" i="95"/>
  <c r="BE79" i="96"/>
  <c r="BE75" i="97"/>
  <c r="BE75" i="98"/>
  <c r="M70" i="91"/>
  <c r="W70" s="1"/>
  <c r="M70" i="92"/>
  <c r="W70" s="1"/>
  <c r="W61" i="93"/>
  <c r="L61"/>
  <c r="V61" s="1"/>
  <c r="L69" i="91"/>
  <c r="V69" s="1"/>
  <c r="K74" i="97"/>
  <c r="K75" s="1"/>
  <c r="K78" i="96"/>
  <c r="M70" i="90"/>
  <c r="W70" s="1"/>
  <c r="L69" i="95"/>
  <c r="V69" s="1"/>
  <c r="M70"/>
  <c r="W70" s="1"/>
  <c r="M71" i="96"/>
  <c r="W71" s="1"/>
  <c r="M69" i="97"/>
  <c r="W69" s="1"/>
  <c r="K76" i="93"/>
  <c r="K77" s="1"/>
  <c r="K78" i="94"/>
  <c r="K79" s="1"/>
  <c r="K76" i="91"/>
  <c r="K77" s="1"/>
  <c r="K74" i="98"/>
  <c r="K75" s="1"/>
  <c r="K79" i="96"/>
  <c r="K76" i="92"/>
  <c r="K77" s="1"/>
  <c r="K76" i="90"/>
  <c r="K77" s="1"/>
  <c r="K76" i="95"/>
  <c r="K77" s="1"/>
  <c r="M63" i="90"/>
  <c r="W63" s="1"/>
  <c r="M63" i="91"/>
  <c r="W63" s="1"/>
  <c r="M63" i="92"/>
  <c r="W63" s="1"/>
  <c r="M63" i="93"/>
  <c r="W63" s="1"/>
  <c r="M62" i="97"/>
  <c r="W62" s="1"/>
  <c r="Y69" i="98"/>
  <c r="M69"/>
  <c r="W69" s="1"/>
  <c r="AS75"/>
  <c r="A79"/>
  <c r="C78"/>
  <c r="A78"/>
  <c r="B80"/>
  <c r="J76"/>
  <c r="B77"/>
  <c r="C77" s="1"/>
  <c r="J77" s="1"/>
  <c r="L61"/>
  <c r="V61" s="1"/>
  <c r="L60"/>
  <c r="V60" s="1"/>
  <c r="Y62"/>
  <c r="L62"/>
  <c r="V62" s="1"/>
  <c r="N63"/>
  <c r="X63" s="1"/>
  <c r="O63"/>
  <c r="N70"/>
  <c r="X70" s="1"/>
  <c r="O70"/>
  <c r="BC75"/>
  <c r="BD75" s="1"/>
  <c r="AS74"/>
  <c r="AT74"/>
  <c r="AT75" s="1"/>
  <c r="B77" i="97"/>
  <c r="C77" s="1"/>
  <c r="J77" s="1"/>
  <c r="J76"/>
  <c r="AT74"/>
  <c r="AT75" s="1"/>
  <c r="BC75"/>
  <c r="BD75" s="1"/>
  <c r="AS74"/>
  <c r="Y69"/>
  <c r="O63"/>
  <c r="N63"/>
  <c r="X63" s="1"/>
  <c r="L68"/>
  <c r="V68" s="1"/>
  <c r="B80"/>
  <c r="A79"/>
  <c r="A78"/>
  <c r="C78"/>
  <c r="AS75"/>
  <c r="O70"/>
  <c r="N70"/>
  <c r="X70" s="1"/>
  <c r="Y62"/>
  <c r="L62"/>
  <c r="V62" s="1"/>
  <c r="Y71" i="96"/>
  <c r="L71"/>
  <c r="V71" s="1"/>
  <c r="M64"/>
  <c r="W64" s="1"/>
  <c r="O65"/>
  <c r="N65"/>
  <c r="X65" s="1"/>
  <c r="L63"/>
  <c r="V63" s="1"/>
  <c r="AS79"/>
  <c r="A83"/>
  <c r="C82"/>
  <c r="A82"/>
  <c r="B84"/>
  <c r="J80"/>
  <c r="B81"/>
  <c r="C81" s="1"/>
  <c r="J81" s="1"/>
  <c r="O72"/>
  <c r="N72" s="1"/>
  <c r="Y64"/>
  <c r="BC79"/>
  <c r="BD79" s="1"/>
  <c r="AS78"/>
  <c r="AT78"/>
  <c r="AT79" s="1"/>
  <c r="Y63" i="95"/>
  <c r="Y70"/>
  <c r="AT76"/>
  <c r="AT77" s="1"/>
  <c r="BC77"/>
  <c r="BD77" s="1"/>
  <c r="AS76"/>
  <c r="M63"/>
  <c r="W63" s="1"/>
  <c r="O64"/>
  <c r="N64"/>
  <c r="X64" s="1"/>
  <c r="O71"/>
  <c r="N71"/>
  <c r="X71" s="1"/>
  <c r="B79"/>
  <c r="C79" s="1"/>
  <c r="J79" s="1"/>
  <c r="J78"/>
  <c r="B82"/>
  <c r="A81"/>
  <c r="C80"/>
  <c r="A80"/>
  <c r="AS77"/>
  <c r="AS79" i="94"/>
  <c r="A83"/>
  <c r="C82"/>
  <c r="A82"/>
  <c r="B84"/>
  <c r="J80"/>
  <c r="B81"/>
  <c r="C81" s="1"/>
  <c r="J81" s="1"/>
  <c r="Y64"/>
  <c r="Y71"/>
  <c r="BC79"/>
  <c r="BD79" s="1"/>
  <c r="AS78"/>
  <c r="AT78"/>
  <c r="AT79" s="1"/>
  <c r="M64"/>
  <c r="W64" s="1"/>
  <c r="O65"/>
  <c r="N65"/>
  <c r="X65" s="1"/>
  <c r="M71"/>
  <c r="W71" s="1"/>
  <c r="O72"/>
  <c r="O64" i="93"/>
  <c r="N64"/>
  <c r="X64" s="1"/>
  <c r="AS77"/>
  <c r="A81"/>
  <c r="C80"/>
  <c r="A80"/>
  <c r="B82"/>
  <c r="J78"/>
  <c r="B79"/>
  <c r="C79" s="1"/>
  <c r="J79" s="1"/>
  <c r="Y70"/>
  <c r="M70"/>
  <c r="W70" s="1"/>
  <c r="L69"/>
  <c r="V69" s="1"/>
  <c r="Y63"/>
  <c r="BC77"/>
  <c r="BD77" s="1"/>
  <c r="AS76"/>
  <c r="AT76"/>
  <c r="AT77" s="1"/>
  <c r="N71"/>
  <c r="X71" s="1"/>
  <c r="O71"/>
  <c r="L62"/>
  <c r="V62" s="1"/>
  <c r="Y63" i="92"/>
  <c r="L63"/>
  <c r="V63" s="1"/>
  <c r="Y70"/>
  <c r="AS77"/>
  <c r="A81"/>
  <c r="C80"/>
  <c r="A80"/>
  <c r="B82"/>
  <c r="J78"/>
  <c r="B79"/>
  <c r="C79" s="1"/>
  <c r="J79" s="1"/>
  <c r="O64"/>
  <c r="N64"/>
  <c r="X64" s="1"/>
  <c r="O71"/>
  <c r="N71"/>
  <c r="X71" s="1"/>
  <c r="BC77"/>
  <c r="BD77" s="1"/>
  <c r="AS76"/>
  <c r="AT76"/>
  <c r="AT77" s="1"/>
  <c r="O64" i="91"/>
  <c r="N64" s="1"/>
  <c r="X64" s="1"/>
  <c r="L62"/>
  <c r="V62" s="1"/>
  <c r="AS77"/>
  <c r="A81"/>
  <c r="C80"/>
  <c r="A80"/>
  <c r="B82"/>
  <c r="J78"/>
  <c r="B79"/>
  <c r="C79" s="1"/>
  <c r="J79" s="1"/>
  <c r="Y70"/>
  <c r="L70"/>
  <c r="V70" s="1"/>
  <c r="O71"/>
  <c r="N71"/>
  <c r="X71" s="1"/>
  <c r="Y63"/>
  <c r="BC77"/>
  <c r="BD77" s="1"/>
  <c r="AS76"/>
  <c r="AT76"/>
  <c r="AT77" s="1"/>
  <c r="O64" i="90"/>
  <c r="N64"/>
  <c r="X64" s="1"/>
  <c r="Y70"/>
  <c r="BC77"/>
  <c r="BD77" s="1"/>
  <c r="AS76"/>
  <c r="AQ77" s="1"/>
  <c r="AT76"/>
  <c r="AT77" s="1"/>
  <c r="Y63"/>
  <c r="N71"/>
  <c r="X71" s="1"/>
  <c r="O71"/>
  <c r="A81"/>
  <c r="C80"/>
  <c r="A80"/>
  <c r="B82"/>
  <c r="J78"/>
  <c r="B79"/>
  <c r="C79" s="1"/>
  <c r="J79" s="1"/>
  <c r="AS77"/>
  <c r="L61"/>
  <c r="V61" s="1"/>
  <c r="L63" i="91" l="1"/>
  <c r="V63" s="1"/>
  <c r="L63" i="90"/>
  <c r="V63" s="1"/>
  <c r="AR78" i="91"/>
  <c r="AQ81" i="94"/>
  <c r="AR80"/>
  <c r="AQ81" i="96"/>
  <c r="AR80"/>
  <c r="AQ77" i="97"/>
  <c r="AR76"/>
  <c r="AQ77" i="98"/>
  <c r="AR76"/>
  <c r="AR78" i="90"/>
  <c r="AQ79" i="92"/>
  <c r="AR78"/>
  <c r="AQ79" i="93"/>
  <c r="AR78"/>
  <c r="AQ79" i="95"/>
  <c r="AR78"/>
  <c r="L70"/>
  <c r="V70" s="1"/>
  <c r="M63" i="98"/>
  <c r="W63" s="1"/>
  <c r="BE79" i="92"/>
  <c r="BE81" i="94"/>
  <c r="BE77" i="97"/>
  <c r="BE79" i="90"/>
  <c r="L70"/>
  <c r="V70" s="1"/>
  <c r="BE79" i="91"/>
  <c r="L63" i="93"/>
  <c r="V63" s="1"/>
  <c r="BE79"/>
  <c r="BE79" i="95"/>
  <c r="L64" i="96"/>
  <c r="V64" s="1"/>
  <c r="BE81"/>
  <c r="L69" i="97"/>
  <c r="V69" s="1"/>
  <c r="M70" i="98"/>
  <c r="W70" s="1"/>
  <c r="BE77"/>
  <c r="L70" i="92"/>
  <c r="V70" s="1"/>
  <c r="M71" i="95"/>
  <c r="W71" s="1"/>
  <c r="M64"/>
  <c r="W64" s="1"/>
  <c r="K78"/>
  <c r="K79" s="1"/>
  <c r="K78" i="92"/>
  <c r="K79" s="1"/>
  <c r="K76" i="97"/>
  <c r="K77" s="1"/>
  <c r="K78" i="91"/>
  <c r="K79" s="1"/>
  <c r="K78" i="93"/>
  <c r="K79" s="1"/>
  <c r="K78" i="90"/>
  <c r="K79" s="1"/>
  <c r="K80" i="96"/>
  <c r="K81" s="1"/>
  <c r="K76" i="98"/>
  <c r="K77" s="1"/>
  <c r="K80" i="94"/>
  <c r="K81" s="1"/>
  <c r="M71" i="90"/>
  <c r="W71" s="1"/>
  <c r="M71" i="92"/>
  <c r="W71" s="1"/>
  <c r="M65" i="94"/>
  <c r="W65" s="1"/>
  <c r="X72" i="96"/>
  <c r="M72"/>
  <c r="W72" s="1"/>
  <c r="N71" i="98"/>
  <c r="X71" s="1"/>
  <c r="O71"/>
  <c r="Y63"/>
  <c r="L63"/>
  <c r="V63" s="1"/>
  <c r="N64"/>
  <c r="X64" s="1"/>
  <c r="O64"/>
  <c r="BC77"/>
  <c r="BD77" s="1"/>
  <c r="AS76"/>
  <c r="AT76"/>
  <c r="AT77" s="1"/>
  <c r="L69"/>
  <c r="V69" s="1"/>
  <c r="Y70"/>
  <c r="L70"/>
  <c r="V70" s="1"/>
  <c r="AS77"/>
  <c r="A81"/>
  <c r="C80"/>
  <c r="A80"/>
  <c r="B82"/>
  <c r="J78"/>
  <c r="B79"/>
  <c r="C79" s="1"/>
  <c r="J79" s="1"/>
  <c r="M70" i="97"/>
  <c r="W70" s="1"/>
  <c r="O71"/>
  <c r="N71"/>
  <c r="X71" s="1"/>
  <c r="B82"/>
  <c r="C80"/>
  <c r="A81"/>
  <c r="A80"/>
  <c r="Y63"/>
  <c r="AT76"/>
  <c r="AT77" s="1"/>
  <c r="AS76"/>
  <c r="BC77"/>
  <c r="BD77" s="1"/>
  <c r="Y70"/>
  <c r="L70"/>
  <c r="V70" s="1"/>
  <c r="B79"/>
  <c r="C79" s="1"/>
  <c r="J79" s="1"/>
  <c r="J78"/>
  <c r="M63"/>
  <c r="W63" s="1"/>
  <c r="O64"/>
  <c r="N64"/>
  <c r="X64" s="1"/>
  <c r="AS77"/>
  <c r="Y72" i="96"/>
  <c r="L72"/>
  <c r="V72" s="1"/>
  <c r="O73"/>
  <c r="AS81"/>
  <c r="B86"/>
  <c r="A85"/>
  <c r="C84"/>
  <c r="A84"/>
  <c r="J82"/>
  <c r="B83"/>
  <c r="C83" s="1"/>
  <c r="J83" s="1"/>
  <c r="M65"/>
  <c r="W65" s="1"/>
  <c r="O66"/>
  <c r="N66"/>
  <c r="X66" s="1"/>
  <c r="BC81"/>
  <c r="BD81" s="1"/>
  <c r="AS80"/>
  <c r="AT80"/>
  <c r="AT81" s="1"/>
  <c r="Y65"/>
  <c r="B81" i="95"/>
  <c r="C81" s="1"/>
  <c r="J81" s="1"/>
  <c r="J80"/>
  <c r="B84"/>
  <c r="A83"/>
  <c r="C82"/>
  <c r="A82"/>
  <c r="AS79"/>
  <c r="O72"/>
  <c r="N72" s="1"/>
  <c r="X72" s="1"/>
  <c r="O65"/>
  <c r="N65"/>
  <c r="X65" s="1"/>
  <c r="L63"/>
  <c r="V63" s="1"/>
  <c r="AT78"/>
  <c r="AT79" s="1"/>
  <c r="BC79"/>
  <c r="BD79" s="1"/>
  <c r="AS78"/>
  <c r="Y71"/>
  <c r="L71"/>
  <c r="V71" s="1"/>
  <c r="Y64"/>
  <c r="L64"/>
  <c r="V64" s="1"/>
  <c r="Y72" i="94"/>
  <c r="N72"/>
  <c r="O66"/>
  <c r="N66"/>
  <c r="X66" s="1"/>
  <c r="L71"/>
  <c r="V71" s="1"/>
  <c r="L64"/>
  <c r="V64" s="1"/>
  <c r="AS81"/>
  <c r="B86"/>
  <c r="A85"/>
  <c r="C84"/>
  <c r="A84"/>
  <c r="J82"/>
  <c r="B83"/>
  <c r="C83" s="1"/>
  <c r="J83" s="1"/>
  <c r="O73"/>
  <c r="Y65"/>
  <c r="L65"/>
  <c r="V65" s="1"/>
  <c r="BC81"/>
  <c r="BD81" s="1"/>
  <c r="AS80"/>
  <c r="AT80"/>
  <c r="AT81" s="1"/>
  <c r="Y71" i="93"/>
  <c r="L70"/>
  <c r="V70" s="1"/>
  <c r="AS79"/>
  <c r="A83"/>
  <c r="C82"/>
  <c r="A82"/>
  <c r="B84"/>
  <c r="J80"/>
  <c r="B81"/>
  <c r="C81" s="1"/>
  <c r="J81" s="1"/>
  <c r="Y64"/>
  <c r="M71"/>
  <c r="W71" s="1"/>
  <c r="O72"/>
  <c r="BC79"/>
  <c r="BD79" s="1"/>
  <c r="AS78"/>
  <c r="AT78"/>
  <c r="AT79" s="1"/>
  <c r="M64"/>
  <c r="W64" s="1"/>
  <c r="O65"/>
  <c r="N65"/>
  <c r="X65" s="1"/>
  <c r="Y71" i="92"/>
  <c r="Y64"/>
  <c r="AS79"/>
  <c r="A83"/>
  <c r="C82"/>
  <c r="A82"/>
  <c r="B84"/>
  <c r="J80"/>
  <c r="B81"/>
  <c r="C81" s="1"/>
  <c r="J81" s="1"/>
  <c r="O72"/>
  <c r="N72" s="1"/>
  <c r="X72" s="1"/>
  <c r="M64"/>
  <c r="W64" s="1"/>
  <c r="O65"/>
  <c r="N65"/>
  <c r="X65" s="1"/>
  <c r="BC79"/>
  <c r="BD79" s="1"/>
  <c r="AS78"/>
  <c r="AT78"/>
  <c r="AT79" s="1"/>
  <c r="O72" i="91"/>
  <c r="BC79"/>
  <c r="BD79" s="1"/>
  <c r="AS78"/>
  <c r="AQ79" s="1"/>
  <c r="AT78"/>
  <c r="AT79" s="1"/>
  <c r="Y64"/>
  <c r="M71"/>
  <c r="W71" s="1"/>
  <c r="Y71"/>
  <c r="AS79"/>
  <c r="A83"/>
  <c r="C82"/>
  <c r="A82"/>
  <c r="B84"/>
  <c r="J80"/>
  <c r="B81"/>
  <c r="C81" s="1"/>
  <c r="J81" s="1"/>
  <c r="M64"/>
  <c r="W64" s="1"/>
  <c r="O65"/>
  <c r="N65"/>
  <c r="X65" s="1"/>
  <c r="AS79" i="90"/>
  <c r="A83"/>
  <c r="C82"/>
  <c r="A82"/>
  <c r="B84"/>
  <c r="J80"/>
  <c r="B81"/>
  <c r="C81" s="1"/>
  <c r="J81" s="1"/>
  <c r="O72"/>
  <c r="M64"/>
  <c r="W64" s="1"/>
  <c r="Y64"/>
  <c r="BC79"/>
  <c r="BD79" s="1"/>
  <c r="AS78"/>
  <c r="AQ79" s="1"/>
  <c r="AT78"/>
  <c r="AT79" s="1"/>
  <c r="Y71"/>
  <c r="L71"/>
  <c r="V71" s="1"/>
  <c r="N65"/>
  <c r="X65" s="1"/>
  <c r="O65"/>
  <c r="AQ81" i="92" l="1"/>
  <c r="AR80"/>
  <c r="AQ79" i="97"/>
  <c r="AR78"/>
  <c r="AQ79" i="98"/>
  <c r="AR78"/>
  <c r="AQ81" i="93"/>
  <c r="AR80"/>
  <c r="AR80" i="90"/>
  <c r="AR80" i="91"/>
  <c r="AQ83" i="94"/>
  <c r="AR82"/>
  <c r="AQ81" i="95"/>
  <c r="AR80"/>
  <c r="AQ83" i="96"/>
  <c r="AR82"/>
  <c r="BE81" i="92"/>
  <c r="BE83" i="94"/>
  <c r="BE81" i="95"/>
  <c r="BE83" i="96"/>
  <c r="BE81" i="90"/>
  <c r="BE81" i="91"/>
  <c r="L71" i="92"/>
  <c r="V71" s="1"/>
  <c r="BE81" i="93"/>
  <c r="BE79" i="97"/>
  <c r="BE79" i="98"/>
  <c r="L71" i="91"/>
  <c r="V71" s="1"/>
  <c r="M72" i="95"/>
  <c r="W72" s="1"/>
  <c r="L65" i="96"/>
  <c r="V65" s="1"/>
  <c r="K78" i="98"/>
  <c r="K79" s="1"/>
  <c r="K80" i="90"/>
  <c r="K81" s="1"/>
  <c r="K80" i="91"/>
  <c r="K81" s="1"/>
  <c r="K80" i="92"/>
  <c r="K81" s="1"/>
  <c r="L64" i="90"/>
  <c r="V64" s="1"/>
  <c r="K82" i="94"/>
  <c r="K83" s="1"/>
  <c r="K82" i="96"/>
  <c r="K83" s="1"/>
  <c r="K80" i="93"/>
  <c r="K81" s="1"/>
  <c r="K78" i="97"/>
  <c r="K79" s="1"/>
  <c r="K80" i="95"/>
  <c r="K81" s="1"/>
  <c r="M65" i="90"/>
  <c r="W65" s="1"/>
  <c r="M65" i="92"/>
  <c r="W65" s="1"/>
  <c r="L64"/>
  <c r="V64" s="1"/>
  <c r="M65" i="93"/>
  <c r="W65" s="1"/>
  <c r="M66" i="94"/>
  <c r="W66" s="1"/>
  <c r="M66" i="96"/>
  <c r="W66" s="1"/>
  <c r="M64" i="97"/>
  <c r="W64" s="1"/>
  <c r="M71"/>
  <c r="W71" s="1"/>
  <c r="BC79" i="98"/>
  <c r="BD79" s="1"/>
  <c r="AS78"/>
  <c r="AT78"/>
  <c r="AT79" s="1"/>
  <c r="Y64"/>
  <c r="Y71"/>
  <c r="AS79"/>
  <c r="A83"/>
  <c r="C82"/>
  <c r="A82"/>
  <c r="B84"/>
  <c r="J80"/>
  <c r="B81"/>
  <c r="C81" s="1"/>
  <c r="J81" s="1"/>
  <c r="M64"/>
  <c r="W64" s="1"/>
  <c r="N65"/>
  <c r="X65" s="1"/>
  <c r="O65"/>
  <c r="M71"/>
  <c r="W71" s="1"/>
  <c r="O72"/>
  <c r="Y64" i="97"/>
  <c r="L64"/>
  <c r="V64" s="1"/>
  <c r="AS79"/>
  <c r="B84"/>
  <c r="A83"/>
  <c r="A82"/>
  <c r="C82"/>
  <c r="O72"/>
  <c r="N72" s="1"/>
  <c r="X72" s="1"/>
  <c r="O65"/>
  <c r="N65"/>
  <c r="X65" s="1"/>
  <c r="AT78"/>
  <c r="AT79" s="1"/>
  <c r="BC79"/>
  <c r="BD79" s="1"/>
  <c r="AS78"/>
  <c r="L63"/>
  <c r="V63" s="1"/>
  <c r="B81"/>
  <c r="C81" s="1"/>
  <c r="J81" s="1"/>
  <c r="J80"/>
  <c r="Y71"/>
  <c r="O67" i="96"/>
  <c r="N67"/>
  <c r="X67" s="1"/>
  <c r="AS83"/>
  <c r="O74"/>
  <c r="Y66"/>
  <c r="L66"/>
  <c r="V66" s="1"/>
  <c r="BC83"/>
  <c r="BD83" s="1"/>
  <c r="AS82"/>
  <c r="AT82"/>
  <c r="AT83" s="1"/>
  <c r="J84"/>
  <c r="B85"/>
  <c r="C85" s="1"/>
  <c r="J85" s="1"/>
  <c r="A87"/>
  <c r="C86"/>
  <c r="A86"/>
  <c r="B88"/>
  <c r="Y73"/>
  <c r="N73"/>
  <c r="X73" s="1"/>
  <c r="Y65" i="95"/>
  <c r="Y72"/>
  <c r="AT80"/>
  <c r="AT81" s="1"/>
  <c r="BC81"/>
  <c r="BD81" s="1"/>
  <c r="AS80"/>
  <c r="M65"/>
  <c r="W65" s="1"/>
  <c r="O66"/>
  <c r="N66"/>
  <c r="X66" s="1"/>
  <c r="O73"/>
  <c r="B83"/>
  <c r="C83" s="1"/>
  <c r="J83" s="1"/>
  <c r="J82"/>
  <c r="B86"/>
  <c r="A85"/>
  <c r="C84"/>
  <c r="A84"/>
  <c r="AS81"/>
  <c r="Y73" i="94"/>
  <c r="N73"/>
  <c r="BC83"/>
  <c r="BD83" s="1"/>
  <c r="AS82"/>
  <c r="AT82"/>
  <c r="AT83" s="1"/>
  <c r="J84"/>
  <c r="B85"/>
  <c r="C85" s="1"/>
  <c r="J85" s="1"/>
  <c r="B88"/>
  <c r="A87"/>
  <c r="A86"/>
  <c r="C86"/>
  <c r="O67"/>
  <c r="N67"/>
  <c r="X67" s="1"/>
  <c r="O74"/>
  <c r="AS83"/>
  <c r="Y66"/>
  <c r="L66"/>
  <c r="V66" s="1"/>
  <c r="X72"/>
  <c r="M72"/>
  <c r="W72" s="1"/>
  <c r="O66" i="93"/>
  <c r="N66"/>
  <c r="X66" s="1"/>
  <c r="O73"/>
  <c r="BC81"/>
  <c r="BD81" s="1"/>
  <c r="AS80"/>
  <c r="AT80"/>
  <c r="AT81" s="1"/>
  <c r="L71"/>
  <c r="V71" s="1"/>
  <c r="Y65"/>
  <c r="Y72"/>
  <c r="N72"/>
  <c r="X72" s="1"/>
  <c r="L64"/>
  <c r="V64" s="1"/>
  <c r="AS81"/>
  <c r="B86"/>
  <c r="A85"/>
  <c r="C84"/>
  <c r="A84"/>
  <c r="J82"/>
  <c r="B83"/>
  <c r="C83" s="1"/>
  <c r="J83" s="1"/>
  <c r="Y65" i="92"/>
  <c r="L65"/>
  <c r="V65" s="1"/>
  <c r="Y72"/>
  <c r="AS81"/>
  <c r="A85"/>
  <c r="C84"/>
  <c r="A84"/>
  <c r="B86"/>
  <c r="J82"/>
  <c r="B83"/>
  <c r="C83" s="1"/>
  <c r="J83" s="1"/>
  <c r="O66"/>
  <c r="N66"/>
  <c r="X66" s="1"/>
  <c r="M72"/>
  <c r="W72" s="1"/>
  <c r="O73"/>
  <c r="BC81"/>
  <c r="BD81" s="1"/>
  <c r="AS80"/>
  <c r="AT80"/>
  <c r="AT81" s="1"/>
  <c r="Y65" i="91"/>
  <c r="BC81"/>
  <c r="BD81" s="1"/>
  <c r="AS80"/>
  <c r="AQ81" s="1"/>
  <c r="AT80"/>
  <c r="AT81" s="1"/>
  <c r="L64"/>
  <c r="V64" s="1"/>
  <c r="O73"/>
  <c r="M65"/>
  <c r="W65" s="1"/>
  <c r="O66"/>
  <c r="N66" s="1"/>
  <c r="X66" s="1"/>
  <c r="AS81"/>
  <c r="B86"/>
  <c r="A85"/>
  <c r="C84"/>
  <c r="A84"/>
  <c r="J82"/>
  <c r="B83"/>
  <c r="C83" s="1"/>
  <c r="J83" s="1"/>
  <c r="Y72"/>
  <c r="N72"/>
  <c r="X72" s="1"/>
  <c r="Y65" i="90"/>
  <c r="N66"/>
  <c r="X66" s="1"/>
  <c r="O66"/>
  <c r="O73"/>
  <c r="AS81"/>
  <c r="A85"/>
  <c r="C84"/>
  <c r="A84"/>
  <c r="B86"/>
  <c r="J82"/>
  <c r="B83"/>
  <c r="C83" s="1"/>
  <c r="J83" s="1"/>
  <c r="Y72"/>
  <c r="N72"/>
  <c r="X72" s="1"/>
  <c r="BC81"/>
  <c r="BD81" s="1"/>
  <c r="AS80"/>
  <c r="AQ81" s="1"/>
  <c r="AT80"/>
  <c r="AT81" s="1"/>
  <c r="AR82" i="91" l="1"/>
  <c r="AQ83" i="95"/>
  <c r="AR82"/>
  <c r="AQ85" i="96"/>
  <c r="AR84"/>
  <c r="AQ83" i="90"/>
  <c r="AR82"/>
  <c r="AQ83" i="92"/>
  <c r="AR82"/>
  <c r="AQ83" i="93"/>
  <c r="AR82"/>
  <c r="AQ85" i="94"/>
  <c r="AR84"/>
  <c r="AQ81" i="97"/>
  <c r="AR80"/>
  <c r="AQ81" i="98"/>
  <c r="AR80"/>
  <c r="BE83" i="91"/>
  <c r="BE83" i="95"/>
  <c r="BE81" i="97"/>
  <c r="BE81" i="98"/>
  <c r="BE83" i="90"/>
  <c r="BE83" i="92"/>
  <c r="BE83" i="93"/>
  <c r="BE85" i="94"/>
  <c r="L72" i="95"/>
  <c r="V72" s="1"/>
  <c r="BE85" i="96"/>
  <c r="L71" i="97"/>
  <c r="V71" s="1"/>
  <c r="L65" i="93"/>
  <c r="V65" s="1"/>
  <c r="L65" i="90"/>
  <c r="V65" s="1"/>
  <c r="M66"/>
  <c r="W66" s="1"/>
  <c r="K82"/>
  <c r="K83" s="1"/>
  <c r="K84" i="94"/>
  <c r="K85" s="1"/>
  <c r="K82" i="91"/>
  <c r="K83" s="1"/>
  <c r="M66" i="92"/>
  <c r="W66" s="1"/>
  <c r="K82"/>
  <c r="K83" s="1"/>
  <c r="K82" i="93"/>
  <c r="K83" s="1"/>
  <c r="K82" i="95"/>
  <c r="K83" s="1"/>
  <c r="M66"/>
  <c r="W66" s="1"/>
  <c r="K80" i="97"/>
  <c r="K81" s="1"/>
  <c r="K84" i="96"/>
  <c r="K85" s="1"/>
  <c r="K80" i="98"/>
  <c r="K81" s="1"/>
  <c r="M66" i="91"/>
  <c r="W66" s="1"/>
  <c r="L72" i="92"/>
  <c r="V72" s="1"/>
  <c r="M66" i="93"/>
  <c r="W66" s="1"/>
  <c r="N73" i="95"/>
  <c r="X73" s="1"/>
  <c r="Y72" i="98"/>
  <c r="N66"/>
  <c r="X66" s="1"/>
  <c r="O66"/>
  <c r="AS81"/>
  <c r="B86"/>
  <c r="A85"/>
  <c r="C84"/>
  <c r="A84"/>
  <c r="J82"/>
  <c r="B83"/>
  <c r="C83" s="1"/>
  <c r="J83" s="1"/>
  <c r="L71"/>
  <c r="V71" s="1"/>
  <c r="L64"/>
  <c r="V64" s="1"/>
  <c r="N72"/>
  <c r="O73"/>
  <c r="N73" s="1"/>
  <c r="X73" s="1"/>
  <c r="Y65"/>
  <c r="M65"/>
  <c r="W65" s="1"/>
  <c r="BC81"/>
  <c r="BD81" s="1"/>
  <c r="AS80"/>
  <c r="AT80"/>
  <c r="AT81" s="1"/>
  <c r="AS81" i="97"/>
  <c r="Y65"/>
  <c r="Y72"/>
  <c r="B83"/>
  <c r="C83" s="1"/>
  <c r="J83" s="1"/>
  <c r="J82"/>
  <c r="AT80"/>
  <c r="AT81" s="1"/>
  <c r="AS80"/>
  <c r="BC81"/>
  <c r="BD81" s="1"/>
  <c r="M65"/>
  <c r="W65" s="1"/>
  <c r="O66"/>
  <c r="N66"/>
  <c r="X66" s="1"/>
  <c r="M72"/>
  <c r="W72" s="1"/>
  <c r="O73"/>
  <c r="N73" s="1"/>
  <c r="X73" s="1"/>
  <c r="B86"/>
  <c r="C84"/>
  <c r="A85"/>
  <c r="A84"/>
  <c r="BC85" i="96"/>
  <c r="BD85" s="1"/>
  <c r="AS84"/>
  <c r="AT84"/>
  <c r="AT85" s="1"/>
  <c r="Y74"/>
  <c r="O75"/>
  <c r="Y67"/>
  <c r="A89"/>
  <c r="C88"/>
  <c r="A88"/>
  <c r="B90"/>
  <c r="J86"/>
  <c r="B87"/>
  <c r="C87" s="1"/>
  <c r="J87" s="1"/>
  <c r="AS85"/>
  <c r="N82"/>
  <c r="X82" s="1"/>
  <c r="O82"/>
  <c r="N74"/>
  <c r="M67"/>
  <c r="W67" s="1"/>
  <c r="M73"/>
  <c r="W73" s="1"/>
  <c r="B85" i="95"/>
  <c r="C85" s="1"/>
  <c r="J85" s="1"/>
  <c r="J84"/>
  <c r="B88"/>
  <c r="A87"/>
  <c r="A86"/>
  <c r="C86"/>
  <c r="AS83"/>
  <c r="O74"/>
  <c r="N74" s="1"/>
  <c r="X74" s="1"/>
  <c r="O67"/>
  <c r="N67"/>
  <c r="X67" s="1"/>
  <c r="L65"/>
  <c r="V65" s="1"/>
  <c r="AT82"/>
  <c r="AT83" s="1"/>
  <c r="BC83"/>
  <c r="BD83" s="1"/>
  <c r="AS82"/>
  <c r="Y73"/>
  <c r="Y66"/>
  <c r="L66"/>
  <c r="V66" s="1"/>
  <c r="O75" i="94"/>
  <c r="Y67"/>
  <c r="B90"/>
  <c r="A89"/>
  <c r="C88"/>
  <c r="A88"/>
  <c r="AS84"/>
  <c r="BC85"/>
  <c r="BD85" s="1"/>
  <c r="AT84"/>
  <c r="AT85" s="1"/>
  <c r="X73"/>
  <c r="M73"/>
  <c r="W73" s="1"/>
  <c r="Y74"/>
  <c r="N74"/>
  <c r="M67"/>
  <c r="W67" s="1"/>
  <c r="B87"/>
  <c r="C87" s="1"/>
  <c r="J87" s="1"/>
  <c r="J86"/>
  <c r="AS85"/>
  <c r="N82"/>
  <c r="X82" s="1"/>
  <c r="O82"/>
  <c r="L72"/>
  <c r="V72" s="1"/>
  <c r="AS83" i="93"/>
  <c r="Y73"/>
  <c r="N73"/>
  <c r="O67"/>
  <c r="N67"/>
  <c r="X67" s="1"/>
  <c r="BC83"/>
  <c r="BD83" s="1"/>
  <c r="AS82"/>
  <c r="AT82"/>
  <c r="AT83" s="1"/>
  <c r="B85"/>
  <c r="C85" s="1"/>
  <c r="J85" s="1"/>
  <c r="J84"/>
  <c r="A87"/>
  <c r="C86"/>
  <c r="A86"/>
  <c r="B88"/>
  <c r="O74"/>
  <c r="Y66"/>
  <c r="M72"/>
  <c r="W72" s="1"/>
  <c r="Y73" i="92"/>
  <c r="Y66"/>
  <c r="AS83"/>
  <c r="A87"/>
  <c r="C86"/>
  <c r="A86"/>
  <c r="B88"/>
  <c r="J84"/>
  <c r="B85"/>
  <c r="C85" s="1"/>
  <c r="J85" s="1"/>
  <c r="N73"/>
  <c r="O74"/>
  <c r="N74" s="1"/>
  <c r="X74" s="1"/>
  <c r="O67"/>
  <c r="N67"/>
  <c r="X67" s="1"/>
  <c r="BC83"/>
  <c r="BD83" s="1"/>
  <c r="AS82"/>
  <c r="AT82"/>
  <c r="AT83" s="1"/>
  <c r="BC83" i="91"/>
  <c r="BD83" s="1"/>
  <c r="AS82"/>
  <c r="AQ83" s="1"/>
  <c r="AT82"/>
  <c r="AT83" s="1"/>
  <c r="J84"/>
  <c r="B85"/>
  <c r="C85" s="1"/>
  <c r="J85" s="1"/>
  <c r="B88"/>
  <c r="A87"/>
  <c r="C86"/>
  <c r="A86"/>
  <c r="O67"/>
  <c r="N67"/>
  <c r="X67" s="1"/>
  <c r="O74"/>
  <c r="AS83"/>
  <c r="Y66"/>
  <c r="L66"/>
  <c r="V66" s="1"/>
  <c r="Y73"/>
  <c r="N73"/>
  <c r="X73" s="1"/>
  <c r="L65"/>
  <c r="V65" s="1"/>
  <c r="M72"/>
  <c r="BC83" i="90"/>
  <c r="BD83" s="1"/>
  <c r="AS82"/>
  <c r="AT82"/>
  <c r="AT83" s="1"/>
  <c r="Y73"/>
  <c r="N73"/>
  <c r="Y66"/>
  <c r="L66"/>
  <c r="V66" s="1"/>
  <c r="AS83"/>
  <c r="A87"/>
  <c r="C86"/>
  <c r="A86"/>
  <c r="B88"/>
  <c r="J84"/>
  <c r="B85"/>
  <c r="C85" s="1"/>
  <c r="J85" s="1"/>
  <c r="O74"/>
  <c r="N67"/>
  <c r="X67" s="1"/>
  <c r="O67"/>
  <c r="M72"/>
  <c r="W72" s="1"/>
  <c r="AR84" l="1"/>
  <c r="AQ85" i="95"/>
  <c r="AR84"/>
  <c r="AQ83" i="97"/>
  <c r="AR82"/>
  <c r="AR84" i="91"/>
  <c r="AQ85" i="92"/>
  <c r="AR84"/>
  <c r="AQ85" i="93"/>
  <c r="AR84"/>
  <c r="AQ87" i="94"/>
  <c r="AR86"/>
  <c r="AQ87" i="96"/>
  <c r="AR86"/>
  <c r="AQ83" i="98"/>
  <c r="AR82"/>
  <c r="BE85" i="93"/>
  <c r="BE87" i="94"/>
  <c r="BE87" i="96"/>
  <c r="BE83" i="98"/>
  <c r="BE85" i="90"/>
  <c r="BE85" i="91"/>
  <c r="BE85" i="92"/>
  <c r="L66"/>
  <c r="V66" s="1"/>
  <c r="L66" i="93"/>
  <c r="V66" s="1"/>
  <c r="M82" i="94"/>
  <c r="W82" s="1"/>
  <c r="BE85" i="95"/>
  <c r="BE83" i="97"/>
  <c r="M66" i="98"/>
  <c r="W66" s="1"/>
  <c r="M73"/>
  <c r="W73" s="1"/>
  <c r="L73" i="94"/>
  <c r="V73" s="1"/>
  <c r="M67" i="90"/>
  <c r="W67" s="1"/>
  <c r="M73" i="97"/>
  <c r="W73" s="1"/>
  <c r="K82"/>
  <c r="K83" s="1"/>
  <c r="K86" i="96"/>
  <c r="K87" s="1"/>
  <c r="K84" i="93"/>
  <c r="K85" s="1"/>
  <c r="K86" i="94"/>
  <c r="K87" s="1"/>
  <c r="M74" i="95"/>
  <c r="W74" s="1"/>
  <c r="K82" i="98"/>
  <c r="K83" s="1"/>
  <c r="K84" i="95"/>
  <c r="K85" s="1"/>
  <c r="K84" i="92"/>
  <c r="K85" s="1"/>
  <c r="K84" i="91"/>
  <c r="K85" s="1"/>
  <c r="K84" i="90"/>
  <c r="K85" s="1"/>
  <c r="M67" i="91"/>
  <c r="W67" s="1"/>
  <c r="M67" i="92"/>
  <c r="W67" s="1"/>
  <c r="M73" i="95"/>
  <c r="M82" i="96"/>
  <c r="W82" s="1"/>
  <c r="M66" i="97"/>
  <c r="W66" s="1"/>
  <c r="O74" i="98"/>
  <c r="N74" s="1"/>
  <c r="X74" s="1"/>
  <c r="AS83"/>
  <c r="L65"/>
  <c r="V65" s="1"/>
  <c r="Y73"/>
  <c r="X72"/>
  <c r="M72"/>
  <c r="W72" s="1"/>
  <c r="BC83"/>
  <c r="BD83" s="1"/>
  <c r="AS82"/>
  <c r="AT82"/>
  <c r="AT83" s="1"/>
  <c r="J84"/>
  <c r="B85"/>
  <c r="C85" s="1"/>
  <c r="J85" s="1"/>
  <c r="B88"/>
  <c r="C86"/>
  <c r="A87"/>
  <c r="A86"/>
  <c r="Y66"/>
  <c r="L66"/>
  <c r="V66" s="1"/>
  <c r="N67"/>
  <c r="X67" s="1"/>
  <c r="O67"/>
  <c r="B85" i="97"/>
  <c r="C85" s="1"/>
  <c r="J85" s="1"/>
  <c r="J84"/>
  <c r="Y73"/>
  <c r="O67"/>
  <c r="N67"/>
  <c r="X67" s="1"/>
  <c r="AT82"/>
  <c r="AT83" s="1"/>
  <c r="BC83"/>
  <c r="BD83" s="1"/>
  <c r="AS82"/>
  <c r="L72"/>
  <c r="V72" s="1"/>
  <c r="L65"/>
  <c r="V65" s="1"/>
  <c r="B88"/>
  <c r="A87"/>
  <c r="A86"/>
  <c r="C86"/>
  <c r="O74"/>
  <c r="Y66"/>
  <c r="L66"/>
  <c r="V66" s="1"/>
  <c r="AS83"/>
  <c r="X74" i="96"/>
  <c r="M74"/>
  <c r="W74" s="1"/>
  <c r="BC87"/>
  <c r="BD87" s="1"/>
  <c r="AS86"/>
  <c r="AT86"/>
  <c r="AT87" s="1"/>
  <c r="L67"/>
  <c r="V67" s="1"/>
  <c r="N76"/>
  <c r="X76" s="1"/>
  <c r="O76"/>
  <c r="Y82"/>
  <c r="N83"/>
  <c r="X83" s="1"/>
  <c r="O83"/>
  <c r="AS87"/>
  <c r="A91"/>
  <c r="C90"/>
  <c r="A90"/>
  <c r="B92"/>
  <c r="J88"/>
  <c r="B89"/>
  <c r="C89" s="1"/>
  <c r="J89" s="1"/>
  <c r="L73"/>
  <c r="V73" s="1"/>
  <c r="Y75"/>
  <c r="N75"/>
  <c r="X75" s="1"/>
  <c r="O82" i="95"/>
  <c r="N82"/>
  <c r="X82" s="1"/>
  <c r="M67"/>
  <c r="W67" s="1"/>
  <c r="Y74"/>
  <c r="B87"/>
  <c r="C87" s="1"/>
  <c r="J87" s="1"/>
  <c r="J86"/>
  <c r="AT84"/>
  <c r="AT85" s="1"/>
  <c r="BC85"/>
  <c r="BD85" s="1"/>
  <c r="AS84"/>
  <c r="Y67"/>
  <c r="O75"/>
  <c r="B90"/>
  <c r="A89"/>
  <c r="C88"/>
  <c r="A88"/>
  <c r="AS85"/>
  <c r="N83" i="94"/>
  <c r="X83" s="1"/>
  <c r="O83"/>
  <c r="AT86"/>
  <c r="AT87" s="1"/>
  <c r="BC87"/>
  <c r="BD87" s="1"/>
  <c r="AS86"/>
  <c r="L67"/>
  <c r="V67" s="1"/>
  <c r="N76"/>
  <c r="X76" s="1"/>
  <c r="O76"/>
  <c r="Y82"/>
  <c r="AS87"/>
  <c r="X74"/>
  <c r="M74"/>
  <c r="W74" s="1"/>
  <c r="B89"/>
  <c r="C89" s="1"/>
  <c r="J89" s="1"/>
  <c r="J88"/>
  <c r="B92"/>
  <c r="A91"/>
  <c r="C90"/>
  <c r="A90"/>
  <c r="Y75"/>
  <c r="N75"/>
  <c r="O75" i="93"/>
  <c r="A89"/>
  <c r="C88"/>
  <c r="A88"/>
  <c r="B90"/>
  <c r="J86"/>
  <c r="B87"/>
  <c r="C87" s="1"/>
  <c r="J87" s="1"/>
  <c r="AT84"/>
  <c r="AT85" s="1"/>
  <c r="BC85"/>
  <c r="BD85" s="1"/>
  <c r="AS84"/>
  <c r="N82"/>
  <c r="X82" s="1"/>
  <c r="O82"/>
  <c r="M67"/>
  <c r="W67" s="1"/>
  <c r="X73"/>
  <c r="M73"/>
  <c r="W73" s="1"/>
  <c r="Y74"/>
  <c r="N74"/>
  <c r="X74" s="1"/>
  <c r="AS85"/>
  <c r="Y67"/>
  <c r="L72"/>
  <c r="V72" s="1"/>
  <c r="O82" i="92"/>
  <c r="N82"/>
  <c r="X82" s="1"/>
  <c r="Y67"/>
  <c r="L67"/>
  <c r="V67" s="1"/>
  <c r="O75"/>
  <c r="AS85"/>
  <c r="A89"/>
  <c r="C88"/>
  <c r="A88"/>
  <c r="B90"/>
  <c r="J86"/>
  <c r="B87"/>
  <c r="C87" s="1"/>
  <c r="J87" s="1"/>
  <c r="M74"/>
  <c r="W74" s="1"/>
  <c r="Y74"/>
  <c r="X73"/>
  <c r="M73"/>
  <c r="BC85"/>
  <c r="BD85" s="1"/>
  <c r="AS84"/>
  <c r="AT84"/>
  <c r="AT85" s="1"/>
  <c r="W72" i="91"/>
  <c r="L72"/>
  <c r="V72" s="1"/>
  <c r="Y74"/>
  <c r="N74"/>
  <c r="AS85"/>
  <c r="N82"/>
  <c r="X82" s="1"/>
  <c r="O82"/>
  <c r="O75"/>
  <c r="Y67"/>
  <c r="B87"/>
  <c r="C87" s="1"/>
  <c r="J87" s="1"/>
  <c r="J86"/>
  <c r="B90"/>
  <c r="A89"/>
  <c r="C88"/>
  <c r="A88"/>
  <c r="BC85"/>
  <c r="BD85" s="1"/>
  <c r="AS84"/>
  <c r="AQ85" s="1"/>
  <c r="AT84"/>
  <c r="AT85" s="1"/>
  <c r="M73"/>
  <c r="Y74" i="90"/>
  <c r="N74"/>
  <c r="X74" s="1"/>
  <c r="BC85"/>
  <c r="BD85" s="1"/>
  <c r="AS84"/>
  <c r="AQ85" s="1"/>
  <c r="AT84"/>
  <c r="AT85" s="1"/>
  <c r="X73"/>
  <c r="M73"/>
  <c r="Y67"/>
  <c r="O75"/>
  <c r="AS85"/>
  <c r="A89"/>
  <c r="C88"/>
  <c r="A88"/>
  <c r="B90"/>
  <c r="J86"/>
  <c r="B87"/>
  <c r="C87" s="1"/>
  <c r="J87" s="1"/>
  <c r="L72"/>
  <c r="V72" s="1"/>
  <c r="O82"/>
  <c r="N82"/>
  <c r="X82" s="1"/>
  <c r="L67" i="91" l="1"/>
  <c r="V67" s="1"/>
  <c r="M74" i="90"/>
  <c r="W74" s="1"/>
  <c r="AQ85" i="97"/>
  <c r="AR84"/>
  <c r="AQ87" i="92"/>
  <c r="AR86"/>
  <c r="AQ87" i="90"/>
  <c r="AR86"/>
  <c r="AQ87" i="91"/>
  <c r="AR86"/>
  <c r="AQ87" i="93"/>
  <c r="AR86"/>
  <c r="AQ89" i="94"/>
  <c r="AR88"/>
  <c r="AQ87" i="95"/>
  <c r="AR86"/>
  <c r="AQ89" i="96"/>
  <c r="AR88"/>
  <c r="AQ85" i="98"/>
  <c r="AR84"/>
  <c r="L74" i="92"/>
  <c r="V74" s="1"/>
  <c r="BE87" i="91"/>
  <c r="BE87" i="93"/>
  <c r="BE89" i="94"/>
  <c r="BE85" i="97"/>
  <c r="BE87" i="90"/>
  <c r="L67"/>
  <c r="V67" s="1"/>
  <c r="BE87" i="92"/>
  <c r="L82" i="94"/>
  <c r="V82" s="1"/>
  <c r="BE87" i="95"/>
  <c r="BE89" i="96"/>
  <c r="BE85" i="98"/>
  <c r="L73"/>
  <c r="V73" s="1"/>
  <c r="M83" i="96"/>
  <c r="W83" s="1"/>
  <c r="L73" i="93"/>
  <c r="V73" s="1"/>
  <c r="L67"/>
  <c r="V67" s="1"/>
  <c r="M76" i="96"/>
  <c r="W76" s="1"/>
  <c r="M82" i="93"/>
  <c r="W82" s="1"/>
  <c r="M76" i="94"/>
  <c r="W76" s="1"/>
  <c r="L74" i="95"/>
  <c r="V74" s="1"/>
  <c r="L82" i="96"/>
  <c r="V82" s="1"/>
  <c r="L74"/>
  <c r="V74" s="1"/>
  <c r="L73" i="97"/>
  <c r="V73" s="1"/>
  <c r="M67" i="98"/>
  <c r="W67" s="1"/>
  <c r="K86" i="90"/>
  <c r="K87" s="1"/>
  <c r="K86" i="92"/>
  <c r="K87" s="1"/>
  <c r="K84" i="98"/>
  <c r="K85" s="1"/>
  <c r="K88" i="94"/>
  <c r="K89" s="1"/>
  <c r="K88" i="96"/>
  <c r="K89" s="1"/>
  <c r="K86" i="91"/>
  <c r="K87" s="1"/>
  <c r="K86" i="95"/>
  <c r="K87" s="1"/>
  <c r="K86" i="93"/>
  <c r="K87" s="1"/>
  <c r="K84" i="97"/>
  <c r="K85" s="1"/>
  <c r="M82" i="90"/>
  <c r="W82" s="1"/>
  <c r="M82" i="92"/>
  <c r="W82" s="1"/>
  <c r="N75" i="95"/>
  <c r="X75" s="1"/>
  <c r="L67"/>
  <c r="V67" s="1"/>
  <c r="W73"/>
  <c r="L73"/>
  <c r="V73" s="1"/>
  <c r="B90" i="98"/>
  <c r="A89"/>
  <c r="C88"/>
  <c r="A88"/>
  <c r="BC85"/>
  <c r="BD85" s="1"/>
  <c r="AS84"/>
  <c r="AT84"/>
  <c r="AT85" s="1"/>
  <c r="M74"/>
  <c r="W74" s="1"/>
  <c r="O75"/>
  <c r="N75" s="1"/>
  <c r="X75" s="1"/>
  <c r="Y67"/>
  <c r="B87"/>
  <c r="C87" s="1"/>
  <c r="J87" s="1"/>
  <c r="J86"/>
  <c r="AS85"/>
  <c r="N82"/>
  <c r="X82" s="1"/>
  <c r="O82"/>
  <c r="Y74"/>
  <c r="L72"/>
  <c r="V72" s="1"/>
  <c r="Y74" i="97"/>
  <c r="N74"/>
  <c r="X74" s="1"/>
  <c r="B87"/>
  <c r="C87" s="1"/>
  <c r="J87" s="1"/>
  <c r="J86"/>
  <c r="M67"/>
  <c r="W67" s="1"/>
  <c r="AT84"/>
  <c r="AT85" s="1"/>
  <c r="AS84"/>
  <c r="BC85"/>
  <c r="BD85" s="1"/>
  <c r="O75"/>
  <c r="B90"/>
  <c r="A89"/>
  <c r="C88"/>
  <c r="A88"/>
  <c r="N82"/>
  <c r="X82" s="1"/>
  <c r="O82"/>
  <c r="Y67"/>
  <c r="L67"/>
  <c r="V67" s="1"/>
  <c r="AS85"/>
  <c r="BC89" i="96"/>
  <c r="BD89" s="1"/>
  <c r="AS88"/>
  <c r="AT88"/>
  <c r="AT89" s="1"/>
  <c r="Y83"/>
  <c r="L83"/>
  <c r="V83" s="1"/>
  <c r="Y76"/>
  <c r="L76"/>
  <c r="V76" s="1"/>
  <c r="N77"/>
  <c r="X77" s="1"/>
  <c r="O77"/>
  <c r="AS89"/>
  <c r="B94"/>
  <c r="A93"/>
  <c r="C92"/>
  <c r="A92"/>
  <c r="J90"/>
  <c r="B91"/>
  <c r="C91" s="1"/>
  <c r="J91" s="1"/>
  <c r="N84"/>
  <c r="X84" s="1"/>
  <c r="O84"/>
  <c r="M75"/>
  <c r="W75" s="1"/>
  <c r="B89" i="95"/>
  <c r="C89" s="1"/>
  <c r="J89" s="1"/>
  <c r="J88"/>
  <c r="B92"/>
  <c r="A91"/>
  <c r="C90"/>
  <c r="A90"/>
  <c r="O76"/>
  <c r="N76"/>
  <c r="X76" s="1"/>
  <c r="AS87"/>
  <c r="Y82"/>
  <c r="Y75"/>
  <c r="AT86"/>
  <c r="AT87" s="1"/>
  <c r="BC87"/>
  <c r="BD87" s="1"/>
  <c r="AS86"/>
  <c r="M82"/>
  <c r="W82" s="1"/>
  <c r="O83"/>
  <c r="N83"/>
  <c r="X83" s="1"/>
  <c r="AT88" i="94"/>
  <c r="AT89" s="1"/>
  <c r="BC89"/>
  <c r="BD89" s="1"/>
  <c r="AS88"/>
  <c r="N77"/>
  <c r="X77" s="1"/>
  <c r="O77"/>
  <c r="Y83"/>
  <c r="X75"/>
  <c r="M75"/>
  <c r="B91"/>
  <c r="C91" s="1"/>
  <c r="J91" s="1"/>
  <c r="J90"/>
  <c r="B94"/>
  <c r="A93"/>
  <c r="C92"/>
  <c r="A92"/>
  <c r="AS89"/>
  <c r="Y76"/>
  <c r="L76"/>
  <c r="V76" s="1"/>
  <c r="M83"/>
  <c r="W83" s="1"/>
  <c r="N84"/>
  <c r="X84" s="1"/>
  <c r="O84"/>
  <c r="L74"/>
  <c r="V74" s="1"/>
  <c r="Y82" i="93"/>
  <c r="L82"/>
  <c r="V82" s="1"/>
  <c r="BC87"/>
  <c r="BD87" s="1"/>
  <c r="AS86"/>
  <c r="AT86"/>
  <c r="AT87" s="1"/>
  <c r="Y75"/>
  <c r="N75"/>
  <c r="N83"/>
  <c r="X83" s="1"/>
  <c r="O83"/>
  <c r="AS87"/>
  <c r="A91"/>
  <c r="C90"/>
  <c r="A90"/>
  <c r="B92"/>
  <c r="J88"/>
  <c r="B89"/>
  <c r="C89" s="1"/>
  <c r="J89" s="1"/>
  <c r="N76"/>
  <c r="X76" s="1"/>
  <c r="O76"/>
  <c r="M74"/>
  <c r="W74" s="1"/>
  <c r="AS87" i="92"/>
  <c r="A91"/>
  <c r="C90"/>
  <c r="A90"/>
  <c r="B92"/>
  <c r="J88"/>
  <c r="B89"/>
  <c r="C89" s="1"/>
  <c r="J89" s="1"/>
  <c r="Y75"/>
  <c r="Y82"/>
  <c r="L82"/>
  <c r="V82" s="1"/>
  <c r="W73"/>
  <c r="L73"/>
  <c r="V73" s="1"/>
  <c r="BC87"/>
  <c r="BD87" s="1"/>
  <c r="AS86"/>
  <c r="AT86"/>
  <c r="AT87" s="1"/>
  <c r="N75"/>
  <c r="O76"/>
  <c r="N76"/>
  <c r="X76" s="1"/>
  <c r="O83"/>
  <c r="N83"/>
  <c r="X83" s="1"/>
  <c r="W73" i="91"/>
  <c r="L73"/>
  <c r="V73" s="1"/>
  <c r="B89"/>
  <c r="C89" s="1"/>
  <c r="J89" s="1"/>
  <c r="J88"/>
  <c r="B92"/>
  <c r="A91"/>
  <c r="C90"/>
  <c r="A90"/>
  <c r="AS87"/>
  <c r="Y75"/>
  <c r="N75"/>
  <c r="X75" s="1"/>
  <c r="Y82"/>
  <c r="AT86"/>
  <c r="AT87" s="1"/>
  <c r="BC87"/>
  <c r="BD87" s="1"/>
  <c r="AS86"/>
  <c r="N76"/>
  <c r="X76" s="1"/>
  <c r="O76"/>
  <c r="M82"/>
  <c r="W82" s="1"/>
  <c r="N83"/>
  <c r="X83" s="1"/>
  <c r="O83"/>
  <c r="X74"/>
  <c r="M74"/>
  <c r="W74" s="1"/>
  <c r="O83" i="90"/>
  <c r="N83"/>
  <c r="X83" s="1"/>
  <c r="AS87"/>
  <c r="A91"/>
  <c r="C90"/>
  <c r="A90"/>
  <c r="B92"/>
  <c r="J88"/>
  <c r="B89"/>
  <c r="C89" s="1"/>
  <c r="J89" s="1"/>
  <c r="N76"/>
  <c r="X76" s="1"/>
  <c r="O76"/>
  <c r="L74"/>
  <c r="V74" s="1"/>
  <c r="Y82"/>
  <c r="L82"/>
  <c r="V82" s="1"/>
  <c r="BC87"/>
  <c r="BD87" s="1"/>
  <c r="AS86"/>
  <c r="AT86"/>
  <c r="AT87" s="1"/>
  <c r="Y75"/>
  <c r="N75"/>
  <c r="X75" s="1"/>
  <c r="W73"/>
  <c r="L73"/>
  <c r="V73" s="1"/>
  <c r="AQ89" i="95" l="1"/>
  <c r="AR88"/>
  <c r="AQ91" i="96"/>
  <c r="AR90"/>
  <c r="AQ87" i="98"/>
  <c r="AR86"/>
  <c r="AQ89" i="90"/>
  <c r="AR88"/>
  <c r="AQ89" i="91"/>
  <c r="AR88"/>
  <c r="AQ89" i="92"/>
  <c r="AR88"/>
  <c r="AQ89" i="93"/>
  <c r="AR88"/>
  <c r="AQ91" i="94"/>
  <c r="AR90"/>
  <c r="AQ87" i="97"/>
  <c r="AR86"/>
  <c r="BE89" i="91"/>
  <c r="M76" i="92"/>
  <c r="W76" s="1"/>
  <c r="M76" i="93"/>
  <c r="W76" s="1"/>
  <c r="BE89" i="95"/>
  <c r="BE91" i="96"/>
  <c r="M77"/>
  <c r="W77" s="1"/>
  <c r="BE87" i="98"/>
  <c r="BE89" i="90"/>
  <c r="BE89" i="92"/>
  <c r="BE89" i="93"/>
  <c r="BE91" i="94"/>
  <c r="BE87" i="97"/>
  <c r="L67" i="98"/>
  <c r="V67" s="1"/>
  <c r="M75" i="91"/>
  <c r="W75" s="1"/>
  <c r="M84" i="94"/>
  <c r="W84" s="1"/>
  <c r="M83" i="91"/>
  <c r="W83" s="1"/>
  <c r="M83" i="92"/>
  <c r="W83" s="1"/>
  <c r="M74" i="97"/>
  <c r="W74" s="1"/>
  <c r="L74" i="98"/>
  <c r="V74" s="1"/>
  <c r="K88" i="93"/>
  <c r="K89" s="1"/>
  <c r="K88" i="91"/>
  <c r="K89" s="1"/>
  <c r="K90" i="94"/>
  <c r="K91" s="1"/>
  <c r="K88" i="92"/>
  <c r="K89" s="1"/>
  <c r="K86" i="97"/>
  <c r="K87" s="1"/>
  <c r="K88" i="95"/>
  <c r="K89" s="1"/>
  <c r="K90" i="96"/>
  <c r="K91" s="1"/>
  <c r="K86" i="98"/>
  <c r="K87" s="1"/>
  <c r="K88" i="90"/>
  <c r="K89" s="1"/>
  <c r="M83"/>
  <c r="W83" s="1"/>
  <c r="M83" i="93"/>
  <c r="W83" s="1"/>
  <c r="M77" i="94"/>
  <c r="W77" s="1"/>
  <c r="M75" i="95"/>
  <c r="M82" i="97"/>
  <c r="W82" s="1"/>
  <c r="M82" i="98"/>
  <c r="W82" s="1"/>
  <c r="M75"/>
  <c r="W75" s="1"/>
  <c r="AS87"/>
  <c r="N76"/>
  <c r="X76" s="1"/>
  <c r="O76"/>
  <c r="Y82"/>
  <c r="L82"/>
  <c r="V82" s="1"/>
  <c r="N83"/>
  <c r="X83" s="1"/>
  <c r="O83"/>
  <c r="AT86"/>
  <c r="AT87" s="1"/>
  <c r="BC87"/>
  <c r="BD87" s="1"/>
  <c r="AS86"/>
  <c r="Y75"/>
  <c r="L75"/>
  <c r="V75" s="1"/>
  <c r="B89"/>
  <c r="C89" s="1"/>
  <c r="J89" s="1"/>
  <c r="J88"/>
  <c r="B92"/>
  <c r="A91"/>
  <c r="C90"/>
  <c r="A90"/>
  <c r="N83" i="97"/>
  <c r="X83" s="1"/>
  <c r="O83"/>
  <c r="B89"/>
  <c r="C89" s="1"/>
  <c r="J89" s="1"/>
  <c r="J88"/>
  <c r="A91"/>
  <c r="B92"/>
  <c r="A90"/>
  <c r="C90"/>
  <c r="O76"/>
  <c r="N76"/>
  <c r="X76" s="1"/>
  <c r="AS87"/>
  <c r="L74"/>
  <c r="V74" s="1"/>
  <c r="Y82"/>
  <c r="L82"/>
  <c r="V82" s="1"/>
  <c r="Y75"/>
  <c r="N75"/>
  <c r="X75" s="1"/>
  <c r="AT86"/>
  <c r="AT87" s="1"/>
  <c r="BC87"/>
  <c r="BD87" s="1"/>
  <c r="AS86"/>
  <c r="Y84" i="96"/>
  <c r="N85"/>
  <c r="X85" s="1"/>
  <c r="O85"/>
  <c r="M85" s="1"/>
  <c r="W85" s="1"/>
  <c r="AS91"/>
  <c r="N78"/>
  <c r="X78" s="1"/>
  <c r="O78"/>
  <c r="M84"/>
  <c r="W84" s="1"/>
  <c r="BC91"/>
  <c r="BD91" s="1"/>
  <c r="AS90"/>
  <c r="AT90"/>
  <c r="AT91" s="1"/>
  <c r="J92"/>
  <c r="B93"/>
  <c r="C93" s="1"/>
  <c r="J93" s="1"/>
  <c r="A95"/>
  <c r="C94"/>
  <c r="A94"/>
  <c r="Y77"/>
  <c r="L77"/>
  <c r="V77" s="1"/>
  <c r="L75"/>
  <c r="V75" s="1"/>
  <c r="M83" i="95"/>
  <c r="W83" s="1"/>
  <c r="O84"/>
  <c r="N84"/>
  <c r="X84" s="1"/>
  <c r="L82"/>
  <c r="V82" s="1"/>
  <c r="Y76"/>
  <c r="AT88"/>
  <c r="AT89" s="1"/>
  <c r="BC89"/>
  <c r="BD89" s="1"/>
  <c r="AS88"/>
  <c r="Y83"/>
  <c r="M76"/>
  <c r="W76" s="1"/>
  <c r="O77"/>
  <c r="N77"/>
  <c r="X77" s="1"/>
  <c r="B91"/>
  <c r="C91" s="1"/>
  <c r="J91" s="1"/>
  <c r="J90"/>
  <c r="B94"/>
  <c r="A93"/>
  <c r="C92"/>
  <c r="A92"/>
  <c r="AS89"/>
  <c r="Y84" i="94"/>
  <c r="AT90"/>
  <c r="AT91" s="1"/>
  <c r="BC91"/>
  <c r="BD91" s="1"/>
  <c r="AS90"/>
  <c r="W75"/>
  <c r="L75"/>
  <c r="V75" s="1"/>
  <c r="L83"/>
  <c r="V83" s="1"/>
  <c r="N78"/>
  <c r="X78" s="1"/>
  <c r="O78"/>
  <c r="N85"/>
  <c r="X85" s="1"/>
  <c r="O85"/>
  <c r="B93"/>
  <c r="C93" s="1"/>
  <c r="J93" s="1"/>
  <c r="J92"/>
  <c r="A95"/>
  <c r="C94"/>
  <c r="A94"/>
  <c r="AS91"/>
  <c r="Y77"/>
  <c r="L77"/>
  <c r="V77" s="1"/>
  <c r="N77" i="93"/>
  <c r="X77" s="1"/>
  <c r="O77"/>
  <c r="AS89"/>
  <c r="B94"/>
  <c r="A93"/>
  <c r="C92"/>
  <c r="A92"/>
  <c r="J90"/>
  <c r="B91"/>
  <c r="C91" s="1"/>
  <c r="J91" s="1"/>
  <c r="N84"/>
  <c r="X84" s="1"/>
  <c r="O84"/>
  <c r="X75"/>
  <c r="M75"/>
  <c r="Y76"/>
  <c r="L76"/>
  <c r="V76" s="1"/>
  <c r="BC89"/>
  <c r="BD89" s="1"/>
  <c r="AS88"/>
  <c r="AT88"/>
  <c r="AT89" s="1"/>
  <c r="Y83"/>
  <c r="L83"/>
  <c r="V83" s="1"/>
  <c r="L74"/>
  <c r="V74" s="1"/>
  <c r="O84" i="92"/>
  <c r="N84"/>
  <c r="X84" s="1"/>
  <c r="O77"/>
  <c r="N77"/>
  <c r="X77" s="1"/>
  <c r="AS89"/>
  <c r="B94"/>
  <c r="A93"/>
  <c r="C92"/>
  <c r="A92"/>
  <c r="J90"/>
  <c r="B91"/>
  <c r="C91" s="1"/>
  <c r="J91" s="1"/>
  <c r="Y83"/>
  <c r="L83"/>
  <c r="V83" s="1"/>
  <c r="Y76"/>
  <c r="L76"/>
  <c r="V76" s="1"/>
  <c r="X75"/>
  <c r="M75"/>
  <c r="BC89"/>
  <c r="BD89" s="1"/>
  <c r="AS88"/>
  <c r="AT88"/>
  <c r="AT89" s="1"/>
  <c r="N84" i="91"/>
  <c r="X84" s="1"/>
  <c r="O84"/>
  <c r="Y76"/>
  <c r="L82"/>
  <c r="V82" s="1"/>
  <c r="B91"/>
  <c r="C91" s="1"/>
  <c r="J91" s="1"/>
  <c r="J90"/>
  <c r="B94"/>
  <c r="A93"/>
  <c r="C92"/>
  <c r="A92"/>
  <c r="AS89"/>
  <c r="Y83"/>
  <c r="L83"/>
  <c r="V83" s="1"/>
  <c r="M76"/>
  <c r="W76" s="1"/>
  <c r="N77"/>
  <c r="X77" s="1"/>
  <c r="O77"/>
  <c r="L75"/>
  <c r="V75" s="1"/>
  <c r="AT88"/>
  <c r="AT89" s="1"/>
  <c r="BC89"/>
  <c r="BD89" s="1"/>
  <c r="AS88"/>
  <c r="L74"/>
  <c r="V74" s="1"/>
  <c r="Y76" i="90"/>
  <c r="BC89"/>
  <c r="BD89" s="1"/>
  <c r="AS88"/>
  <c r="AT88"/>
  <c r="AT89" s="1"/>
  <c r="O84"/>
  <c r="N84"/>
  <c r="X84" s="1"/>
  <c r="M76"/>
  <c r="W76" s="1"/>
  <c r="N77"/>
  <c r="X77" s="1"/>
  <c r="O77"/>
  <c r="AS89"/>
  <c r="B94"/>
  <c r="A93"/>
  <c r="C92"/>
  <c r="A92"/>
  <c r="J90"/>
  <c r="B91"/>
  <c r="C91" s="1"/>
  <c r="J91" s="1"/>
  <c r="Y83"/>
  <c r="M75"/>
  <c r="L83" l="1"/>
  <c r="V83" s="1"/>
  <c r="AQ91"/>
  <c r="AR90"/>
  <c r="AQ91" i="91"/>
  <c r="AR90"/>
  <c r="AQ93" i="96"/>
  <c r="AR92"/>
  <c r="AQ89" i="97"/>
  <c r="AR88"/>
  <c r="AQ89" i="98"/>
  <c r="AR88"/>
  <c r="AQ91" i="92"/>
  <c r="AR90"/>
  <c r="AQ91" i="93"/>
  <c r="AR90"/>
  <c r="AQ93" i="94"/>
  <c r="AR92"/>
  <c r="AQ91" i="95"/>
  <c r="AR90"/>
  <c r="BE91" i="90"/>
  <c r="BE91" i="93"/>
  <c r="BE93" i="94"/>
  <c r="BE91" i="95"/>
  <c r="BE91" i="91"/>
  <c r="BE91" i="92"/>
  <c r="BE93" i="96"/>
  <c r="BE89" i="97"/>
  <c r="BE89" i="98"/>
  <c r="L84" i="94"/>
  <c r="V84" s="1"/>
  <c r="M85"/>
  <c r="W85" s="1"/>
  <c r="L83" i="95"/>
  <c r="V83" s="1"/>
  <c r="M83" i="98"/>
  <c r="W83" s="1"/>
  <c r="M76"/>
  <c r="W76" s="1"/>
  <c r="M77" i="90"/>
  <c r="W77" s="1"/>
  <c r="M84" i="93"/>
  <c r="W84" s="1"/>
  <c r="M77" i="95"/>
  <c r="W77" s="1"/>
  <c r="M84"/>
  <c r="W84" s="1"/>
  <c r="M78" i="96"/>
  <c r="W78" s="1"/>
  <c r="K88" i="98"/>
  <c r="K89" s="1"/>
  <c r="K90" i="95"/>
  <c r="K91" s="1"/>
  <c r="K90" i="92"/>
  <c r="K91" s="1"/>
  <c r="K90" i="91"/>
  <c r="K91" s="1"/>
  <c r="K90" i="90"/>
  <c r="K91" s="1"/>
  <c r="K92" i="96"/>
  <c r="K93" s="1"/>
  <c r="K88" i="97"/>
  <c r="K89" s="1"/>
  <c r="K92" i="94"/>
  <c r="K93" s="1"/>
  <c r="K90" i="93"/>
  <c r="K91" s="1"/>
  <c r="M77" i="91"/>
  <c r="W77" s="1"/>
  <c r="M84"/>
  <c r="W84" s="1"/>
  <c r="M77" i="93"/>
  <c r="W77" s="1"/>
  <c r="W75" i="95"/>
  <c r="L75"/>
  <c r="V75" s="1"/>
  <c r="AT88" i="98"/>
  <c r="AT89" s="1"/>
  <c r="BC89"/>
  <c r="BD89" s="1"/>
  <c r="AS88"/>
  <c r="N84"/>
  <c r="X84" s="1"/>
  <c r="O84"/>
  <c r="Y76"/>
  <c r="L76"/>
  <c r="V76" s="1"/>
  <c r="N77"/>
  <c r="X77" s="1"/>
  <c r="O77"/>
  <c r="B91"/>
  <c r="C91" s="1"/>
  <c r="J91" s="1"/>
  <c r="J90"/>
  <c r="B94"/>
  <c r="A93"/>
  <c r="C92"/>
  <c r="A92"/>
  <c r="AS89"/>
  <c r="Y83"/>
  <c r="L83"/>
  <c r="V83" s="1"/>
  <c r="Y76" i="97"/>
  <c r="B91"/>
  <c r="C91" s="1"/>
  <c r="J91" s="1"/>
  <c r="J90"/>
  <c r="B94"/>
  <c r="A93"/>
  <c r="C92"/>
  <c r="A92"/>
  <c r="AT88"/>
  <c r="AT89" s="1"/>
  <c r="BC89"/>
  <c r="BD89" s="1"/>
  <c r="AS88"/>
  <c r="Y83"/>
  <c r="M75"/>
  <c r="W75" s="1"/>
  <c r="M76"/>
  <c r="W76" s="1"/>
  <c r="O77"/>
  <c r="N77"/>
  <c r="X77" s="1"/>
  <c r="AS89"/>
  <c r="M83"/>
  <c r="W83" s="1"/>
  <c r="O84"/>
  <c r="N84"/>
  <c r="X84" s="1"/>
  <c r="BC93" i="96"/>
  <c r="BD93" s="1"/>
  <c r="AS92"/>
  <c r="AT92"/>
  <c r="AT93" s="1"/>
  <c r="Y78"/>
  <c r="L78"/>
  <c r="V78" s="1"/>
  <c r="N79"/>
  <c r="X79" s="1"/>
  <c r="O79"/>
  <c r="L84"/>
  <c r="V84" s="1"/>
  <c r="B95"/>
  <c r="C95" s="1"/>
  <c r="J95" s="1"/>
  <c r="J94"/>
  <c r="AR94" s="1"/>
  <c r="AS93"/>
  <c r="Y85"/>
  <c r="L85"/>
  <c r="V85" s="1"/>
  <c r="O86"/>
  <c r="B93" i="95"/>
  <c r="C93" s="1"/>
  <c r="J93" s="1"/>
  <c r="J92"/>
  <c r="A95"/>
  <c r="C94"/>
  <c r="A94"/>
  <c r="AS91"/>
  <c r="O78"/>
  <c r="N78"/>
  <c r="X78" s="1"/>
  <c r="L76"/>
  <c r="V76" s="1"/>
  <c r="O85"/>
  <c r="N85"/>
  <c r="X85" s="1"/>
  <c r="AT90"/>
  <c r="AT91" s="1"/>
  <c r="BC91"/>
  <c r="BD91" s="1"/>
  <c r="AS90"/>
  <c r="Y77"/>
  <c r="Y84"/>
  <c r="L84"/>
  <c r="V84" s="1"/>
  <c r="AS93" i="94"/>
  <c r="Y85"/>
  <c r="O86"/>
  <c r="N86" s="1"/>
  <c r="Y78"/>
  <c r="B95"/>
  <c r="C95" s="1"/>
  <c r="J95" s="1"/>
  <c r="J94"/>
  <c r="AR94" s="1"/>
  <c r="BC93"/>
  <c r="BD93" s="1"/>
  <c r="AT92"/>
  <c r="AT93" s="1"/>
  <c r="AS92"/>
  <c r="AQ97" s="1"/>
  <c r="M78"/>
  <c r="W78" s="1"/>
  <c r="N79"/>
  <c r="X79" s="1"/>
  <c r="O79"/>
  <c r="W75" i="93"/>
  <c r="L75"/>
  <c r="V75" s="1"/>
  <c r="AS91"/>
  <c r="N78"/>
  <c r="X78" s="1"/>
  <c r="O78"/>
  <c r="Y84"/>
  <c r="L84"/>
  <c r="V84" s="1"/>
  <c r="N85"/>
  <c r="X85" s="1"/>
  <c r="O85"/>
  <c r="BC91"/>
  <c r="BD91" s="1"/>
  <c r="AS90"/>
  <c r="AT90"/>
  <c r="AT91" s="1"/>
  <c r="J92"/>
  <c r="B93"/>
  <c r="C93" s="1"/>
  <c r="J93" s="1"/>
  <c r="A95"/>
  <c r="C94"/>
  <c r="A94"/>
  <c r="Y77"/>
  <c r="L77"/>
  <c r="V77" s="1"/>
  <c r="W75" i="92"/>
  <c r="L75"/>
  <c r="V75" s="1"/>
  <c r="AS91"/>
  <c r="O78"/>
  <c r="N78"/>
  <c r="X78" s="1"/>
  <c r="Y84"/>
  <c r="BC91"/>
  <c r="BD91" s="1"/>
  <c r="AS90"/>
  <c r="AT90"/>
  <c r="AT91" s="1"/>
  <c r="J92"/>
  <c r="B93"/>
  <c r="C93" s="1"/>
  <c r="J93" s="1"/>
  <c r="A95"/>
  <c r="A94"/>
  <c r="C94"/>
  <c r="M77"/>
  <c r="W77" s="1"/>
  <c r="Y77"/>
  <c r="L77"/>
  <c r="V77" s="1"/>
  <c r="M84"/>
  <c r="W84" s="1"/>
  <c r="O85"/>
  <c r="N85"/>
  <c r="X85" s="1"/>
  <c r="N78" i="91"/>
  <c r="X78" s="1"/>
  <c r="O78"/>
  <c r="B93"/>
  <c r="C93" s="1"/>
  <c r="J93" s="1"/>
  <c r="J92"/>
  <c r="A95"/>
  <c r="C94"/>
  <c r="A94"/>
  <c r="AS91"/>
  <c r="L76"/>
  <c r="V76" s="1"/>
  <c r="N85"/>
  <c r="X85" s="1"/>
  <c r="O85"/>
  <c r="Y77"/>
  <c r="AT90"/>
  <c r="AT91" s="1"/>
  <c r="BC91"/>
  <c r="BD91" s="1"/>
  <c r="AS90"/>
  <c r="Y84"/>
  <c r="W75" i="90"/>
  <c r="L75"/>
  <c r="V75" s="1"/>
  <c r="BC91"/>
  <c r="BD91" s="1"/>
  <c r="AS90"/>
  <c r="AT90"/>
  <c r="AT91" s="1"/>
  <c r="J92"/>
  <c r="B93"/>
  <c r="C93" s="1"/>
  <c r="J93" s="1"/>
  <c r="A95"/>
  <c r="A94"/>
  <c r="C94"/>
  <c r="Y77"/>
  <c r="L77"/>
  <c r="V77" s="1"/>
  <c r="O78"/>
  <c r="N78"/>
  <c r="X78" s="1"/>
  <c r="Y84"/>
  <c r="L76"/>
  <c r="V76" s="1"/>
  <c r="AS91"/>
  <c r="M84"/>
  <c r="W84" s="1"/>
  <c r="O85"/>
  <c r="N85"/>
  <c r="X85" s="1"/>
  <c r="L84" i="91" l="1"/>
  <c r="V84" s="1"/>
  <c r="AQ93" i="90"/>
  <c r="AR92"/>
  <c r="AQ93" i="91"/>
  <c r="AR92"/>
  <c r="AQ93" i="92"/>
  <c r="AR92"/>
  <c r="AQ93" i="93"/>
  <c r="AR92"/>
  <c r="AQ93" i="95"/>
  <c r="AR92"/>
  <c r="AQ91" i="97"/>
  <c r="AR90"/>
  <c r="AQ91" i="98"/>
  <c r="AR90"/>
  <c r="L77" i="91"/>
  <c r="V77" s="1"/>
  <c r="L77" i="95"/>
  <c r="V77" s="1"/>
  <c r="M85" i="91"/>
  <c r="W85" s="1"/>
  <c r="BE95" i="94"/>
  <c r="BE97" s="1"/>
  <c r="J150" s="1"/>
  <c r="BE93" i="95"/>
  <c r="BE95" i="96"/>
  <c r="BE97" s="1"/>
  <c r="J150" s="1"/>
  <c r="BE91" i="97"/>
  <c r="BE91" i="98"/>
  <c r="BE93" i="90"/>
  <c r="BE93" i="91"/>
  <c r="BE93" i="92"/>
  <c r="BE93" i="93"/>
  <c r="L85" i="94"/>
  <c r="V85" s="1"/>
  <c r="M85" i="93"/>
  <c r="W85" s="1"/>
  <c r="M85" i="95"/>
  <c r="W85" s="1"/>
  <c r="M77" i="98"/>
  <c r="W77" s="1"/>
  <c r="M84"/>
  <c r="W84" s="1"/>
  <c r="X86" i="94"/>
  <c r="M86"/>
  <c r="W86" s="1"/>
  <c r="M78" i="92"/>
  <c r="W78" s="1"/>
  <c r="AQ97" i="96"/>
  <c r="G121" s="1"/>
  <c r="J121" s="1"/>
  <c r="M79"/>
  <c r="W79" s="1"/>
  <c r="K94" i="94"/>
  <c r="K95" s="1"/>
  <c r="K94" i="96"/>
  <c r="K95" s="1"/>
  <c r="K92" i="91"/>
  <c r="K93" s="1"/>
  <c r="K92" i="95"/>
  <c r="K93" s="1"/>
  <c r="K92" i="93"/>
  <c r="K93" s="1"/>
  <c r="K90" i="97"/>
  <c r="K91" s="1"/>
  <c r="K92" i="90"/>
  <c r="K93" s="1"/>
  <c r="K92" i="92"/>
  <c r="K93" s="1"/>
  <c r="K90" i="98"/>
  <c r="K91" s="1"/>
  <c r="M78" i="90"/>
  <c r="W78" s="1"/>
  <c r="M78" i="91"/>
  <c r="W78" s="1"/>
  <c r="L84" i="92"/>
  <c r="V84" s="1"/>
  <c r="M78" i="93"/>
  <c r="W78" s="1"/>
  <c r="M84" i="97"/>
  <c r="W84" s="1"/>
  <c r="M77"/>
  <c r="W77" s="1"/>
  <c r="G121" i="94"/>
  <c r="J121" s="1"/>
  <c r="AT90" i="98"/>
  <c r="AT91" s="1"/>
  <c r="BC91"/>
  <c r="BD91" s="1"/>
  <c r="AS90"/>
  <c r="N78"/>
  <c r="X78" s="1"/>
  <c r="O78"/>
  <c r="Y84"/>
  <c r="L84"/>
  <c r="V84" s="1"/>
  <c r="N85"/>
  <c r="X85" s="1"/>
  <c r="O85"/>
  <c r="B93"/>
  <c r="C93" s="1"/>
  <c r="J93" s="1"/>
  <c r="J92"/>
  <c r="A95"/>
  <c r="C94"/>
  <c r="A94"/>
  <c r="AS91"/>
  <c r="Y77"/>
  <c r="L77"/>
  <c r="V77" s="1"/>
  <c r="O85" i="97"/>
  <c r="N85"/>
  <c r="X85" s="1"/>
  <c r="Y77"/>
  <c r="L77"/>
  <c r="V77" s="1"/>
  <c r="J92"/>
  <c r="B93"/>
  <c r="C93" s="1"/>
  <c r="J93" s="1"/>
  <c r="A95"/>
  <c r="A94"/>
  <c r="C94"/>
  <c r="AS91"/>
  <c r="Y84"/>
  <c r="L84"/>
  <c r="V84" s="1"/>
  <c r="N78"/>
  <c r="X78" s="1"/>
  <c r="O78"/>
  <c r="L75"/>
  <c r="V75" s="1"/>
  <c r="L83"/>
  <c r="V83" s="1"/>
  <c r="BC91"/>
  <c r="BD91" s="1"/>
  <c r="AS90"/>
  <c r="AT90"/>
  <c r="AT91" s="1"/>
  <c r="L76"/>
  <c r="V76" s="1"/>
  <c r="Y86" i="96"/>
  <c r="N86"/>
  <c r="AS95"/>
  <c r="N80"/>
  <c r="X80" s="1"/>
  <c r="O80"/>
  <c r="O87"/>
  <c r="BC95"/>
  <c r="BD95" s="1"/>
  <c r="BD97" s="1"/>
  <c r="AT94"/>
  <c r="AT95" s="1"/>
  <c r="AT97" s="1"/>
  <c r="R119" s="1"/>
  <c r="R105" s="1"/>
  <c r="AR97"/>
  <c r="G131" s="1"/>
  <c r="L131" s="1"/>
  <c r="AS94"/>
  <c r="Y79"/>
  <c r="L79"/>
  <c r="V79" s="1"/>
  <c r="Y85" i="95"/>
  <c r="L85"/>
  <c r="V85" s="1"/>
  <c r="M78"/>
  <c r="W78" s="1"/>
  <c r="O79"/>
  <c r="N79"/>
  <c r="X79" s="1"/>
  <c r="B95"/>
  <c r="C95" s="1"/>
  <c r="J95" s="1"/>
  <c r="J94"/>
  <c r="AR94" s="1"/>
  <c r="BC93"/>
  <c r="BD93" s="1"/>
  <c r="AT92"/>
  <c r="AT93" s="1"/>
  <c r="AS92"/>
  <c r="O86"/>
  <c r="N86" s="1"/>
  <c r="X86" s="1"/>
  <c r="Y78"/>
  <c r="L78"/>
  <c r="V78" s="1"/>
  <c r="AS93"/>
  <c r="Y79" i="94"/>
  <c r="BC95"/>
  <c r="BD95" s="1"/>
  <c r="BD97" s="1"/>
  <c r="AT94"/>
  <c r="AT95" s="1"/>
  <c r="AT97" s="1"/>
  <c r="R119" s="1"/>
  <c r="R105" s="1"/>
  <c r="AR97"/>
  <c r="G131" s="1"/>
  <c r="L131" s="1"/>
  <c r="AS94"/>
  <c r="L78"/>
  <c r="V78" s="1"/>
  <c r="M79"/>
  <c r="W79" s="1"/>
  <c r="N80"/>
  <c r="X80" s="1"/>
  <c r="O80"/>
  <c r="AS95"/>
  <c r="Y86"/>
  <c r="L86"/>
  <c r="V86" s="1"/>
  <c r="O87"/>
  <c r="N87" s="1"/>
  <c r="X87" s="1"/>
  <c r="B95" i="93"/>
  <c r="C95" s="1"/>
  <c r="J95" s="1"/>
  <c r="J94"/>
  <c r="AR94" s="1"/>
  <c r="AS93"/>
  <c r="N79"/>
  <c r="X79" s="1"/>
  <c r="O79"/>
  <c r="BC93"/>
  <c r="BD93" s="1"/>
  <c r="AS92"/>
  <c r="AQ97" s="1"/>
  <c r="AT92"/>
  <c r="AT93" s="1"/>
  <c r="Y85"/>
  <c r="L85"/>
  <c r="V85" s="1"/>
  <c r="O86"/>
  <c r="Y78"/>
  <c r="L78"/>
  <c r="V78" s="1"/>
  <c r="O86" i="92"/>
  <c r="N86"/>
  <c r="X86" s="1"/>
  <c r="Y85"/>
  <c r="AS93"/>
  <c r="Y78"/>
  <c r="L78"/>
  <c r="V78" s="1"/>
  <c r="M85"/>
  <c r="W85" s="1"/>
  <c r="B95"/>
  <c r="C95" s="1"/>
  <c r="J95" s="1"/>
  <c r="J94"/>
  <c r="AR94" s="1"/>
  <c r="AS92"/>
  <c r="AQ97" s="1"/>
  <c r="BC93"/>
  <c r="BD93" s="1"/>
  <c r="AT92"/>
  <c r="AT93" s="1"/>
  <c r="O79"/>
  <c r="N79"/>
  <c r="X79" s="1"/>
  <c r="B95" i="91"/>
  <c r="C95" s="1"/>
  <c r="J95" s="1"/>
  <c r="J94"/>
  <c r="AR94" s="1"/>
  <c r="BC93"/>
  <c r="BD93" s="1"/>
  <c r="AT92"/>
  <c r="AT93" s="1"/>
  <c r="AS92"/>
  <c r="N79"/>
  <c r="X79" s="1"/>
  <c r="O79"/>
  <c r="Y85"/>
  <c r="L85"/>
  <c r="V85" s="1"/>
  <c r="O86"/>
  <c r="N86" s="1"/>
  <c r="X86" s="1"/>
  <c r="AS93"/>
  <c r="Y78"/>
  <c r="L78"/>
  <c r="V78" s="1"/>
  <c r="M85" i="90"/>
  <c r="W85" s="1"/>
  <c r="Y85"/>
  <c r="O79"/>
  <c r="N79"/>
  <c r="X79" s="1"/>
  <c r="AS93"/>
  <c r="O86"/>
  <c r="N86" s="1"/>
  <c r="X86" s="1"/>
  <c r="L84"/>
  <c r="V84" s="1"/>
  <c r="Y78"/>
  <c r="L78"/>
  <c r="V78" s="1"/>
  <c r="B95"/>
  <c r="C95" s="1"/>
  <c r="J95" s="1"/>
  <c r="J94"/>
  <c r="AR94" s="1"/>
  <c r="AS92"/>
  <c r="BC93"/>
  <c r="BD93" s="1"/>
  <c r="AT92"/>
  <c r="AT93" s="1"/>
  <c r="AQ93" i="98" l="1"/>
  <c r="AR92"/>
  <c r="AQ93" i="97"/>
  <c r="AR92"/>
  <c r="BE95" i="90"/>
  <c r="BE97" s="1"/>
  <c r="J150" s="1"/>
  <c r="BE95" i="91"/>
  <c r="BE97" s="1"/>
  <c r="J150" s="1"/>
  <c r="BE93" i="98"/>
  <c r="BE95" i="92"/>
  <c r="BE97" s="1"/>
  <c r="J150" s="1"/>
  <c r="BE95" i="93"/>
  <c r="BE97" s="1"/>
  <c r="J150" s="1"/>
  <c r="BE95" i="95"/>
  <c r="BE97" s="1"/>
  <c r="J150" s="1"/>
  <c r="BE93" i="97"/>
  <c r="M85" i="98"/>
  <c r="W85" s="1"/>
  <c r="M78"/>
  <c r="W78" s="1"/>
  <c r="M79" i="93"/>
  <c r="W79" s="1"/>
  <c r="AQ97" i="90"/>
  <c r="G121" s="1"/>
  <c r="J121" s="1"/>
  <c r="L85"/>
  <c r="V85" s="1"/>
  <c r="AQ97" i="95"/>
  <c r="G121" s="1"/>
  <c r="J121" s="1"/>
  <c r="K92" i="98"/>
  <c r="K93" s="1"/>
  <c r="K94" i="90"/>
  <c r="K95" s="1"/>
  <c r="K94" i="93"/>
  <c r="K95" s="1"/>
  <c r="K94" i="91"/>
  <c r="K95" s="1"/>
  <c r="AQ97"/>
  <c r="G121" s="1"/>
  <c r="J121" s="1"/>
  <c r="M80" i="96"/>
  <c r="W80" s="1"/>
  <c r="K94" i="92"/>
  <c r="K95" s="1"/>
  <c r="K92" i="97"/>
  <c r="K93" s="1"/>
  <c r="K94" i="95"/>
  <c r="K95" s="1"/>
  <c r="M86" i="90"/>
  <c r="W86" s="1"/>
  <c r="M79"/>
  <c r="W79" s="1"/>
  <c r="M79" i="91"/>
  <c r="W79" s="1"/>
  <c r="L85" i="92"/>
  <c r="V85" s="1"/>
  <c r="M87" i="94"/>
  <c r="W87" s="1"/>
  <c r="M79" i="95"/>
  <c r="W79" s="1"/>
  <c r="G121" i="93"/>
  <c r="J121" s="1"/>
  <c r="G121" i="92"/>
  <c r="J121" s="1"/>
  <c r="B95" i="98"/>
  <c r="C95" s="1"/>
  <c r="J95" s="1"/>
  <c r="J94"/>
  <c r="AR94" s="1"/>
  <c r="BC93"/>
  <c r="BD93" s="1"/>
  <c r="AT92"/>
  <c r="AT93" s="1"/>
  <c r="AS92"/>
  <c r="Y78"/>
  <c r="L78"/>
  <c r="V78" s="1"/>
  <c r="N79"/>
  <c r="X79" s="1"/>
  <c r="O79"/>
  <c r="AS93"/>
  <c r="Y85"/>
  <c r="L85"/>
  <c r="V85" s="1"/>
  <c r="O86"/>
  <c r="N86" s="1"/>
  <c r="X86" s="1"/>
  <c r="Y78" i="97"/>
  <c r="B95"/>
  <c r="C95" s="1"/>
  <c r="J95" s="1"/>
  <c r="J94"/>
  <c r="AR94" s="1"/>
  <c r="AS92"/>
  <c r="BC93"/>
  <c r="BD93" s="1"/>
  <c r="AT92"/>
  <c r="AT93" s="1"/>
  <c r="O86"/>
  <c r="M78"/>
  <c r="W78" s="1"/>
  <c r="N79"/>
  <c r="X79" s="1"/>
  <c r="O79"/>
  <c r="AS93"/>
  <c r="M85"/>
  <c r="W85" s="1"/>
  <c r="Y85"/>
  <c r="L85"/>
  <c r="V85" s="1"/>
  <c r="Y87" i="96"/>
  <c r="N87"/>
  <c r="X87" s="1"/>
  <c r="O88"/>
  <c r="Y80"/>
  <c r="N81"/>
  <c r="X81" s="1"/>
  <c r="O81"/>
  <c r="X86"/>
  <c r="M86"/>
  <c r="W86" s="1"/>
  <c r="O87" i="95"/>
  <c r="AS95"/>
  <c r="O80"/>
  <c r="N80"/>
  <c r="X80" s="1"/>
  <c r="Y86"/>
  <c r="M86"/>
  <c r="W86" s="1"/>
  <c r="BC95"/>
  <c r="BD95" s="1"/>
  <c r="BD97" s="1"/>
  <c r="AT94"/>
  <c r="AT95" s="1"/>
  <c r="AT97" s="1"/>
  <c r="R119" s="1"/>
  <c r="R105" s="1"/>
  <c r="AR97"/>
  <c r="G131" s="1"/>
  <c r="L131" s="1"/>
  <c r="AS94"/>
  <c r="Y79"/>
  <c r="L79"/>
  <c r="V79" s="1"/>
  <c r="Y87" i="94"/>
  <c r="L87"/>
  <c r="V87" s="1"/>
  <c r="O88"/>
  <c r="Y80"/>
  <c r="L79"/>
  <c r="V79" s="1"/>
  <c r="M80"/>
  <c r="W80" s="1"/>
  <c r="N81"/>
  <c r="X81" s="1"/>
  <c r="O81"/>
  <c r="M81" s="1"/>
  <c r="W81" s="1"/>
  <c r="O87" i="93"/>
  <c r="N80"/>
  <c r="X80" s="1"/>
  <c r="O80"/>
  <c r="BC95"/>
  <c r="BD95" s="1"/>
  <c r="BD97" s="1"/>
  <c r="AT94"/>
  <c r="AT95" s="1"/>
  <c r="AT97" s="1"/>
  <c r="R119" s="1"/>
  <c r="R105" s="1"/>
  <c r="AR97"/>
  <c r="G131" s="1"/>
  <c r="L131" s="1"/>
  <c r="AS94"/>
  <c r="Y86"/>
  <c r="N86"/>
  <c r="Y79"/>
  <c r="L79"/>
  <c r="V79" s="1"/>
  <c r="AS95"/>
  <c r="O80" i="92"/>
  <c r="N80"/>
  <c r="X80" s="1"/>
  <c r="AS95"/>
  <c r="Y86"/>
  <c r="M79"/>
  <c r="W79" s="1"/>
  <c r="Y79"/>
  <c r="L79"/>
  <c r="V79" s="1"/>
  <c r="BC95"/>
  <c r="BD95" s="1"/>
  <c r="BD97" s="1"/>
  <c r="AT94"/>
  <c r="AT95" s="1"/>
  <c r="AT97" s="1"/>
  <c r="R119" s="1"/>
  <c r="R105" s="1"/>
  <c r="AR97"/>
  <c r="G131" s="1"/>
  <c r="L131" s="1"/>
  <c r="AS94"/>
  <c r="M86"/>
  <c r="W86" s="1"/>
  <c r="O87"/>
  <c r="N87" s="1"/>
  <c r="X87" s="1"/>
  <c r="M86" i="91"/>
  <c r="W86" s="1"/>
  <c r="N80"/>
  <c r="X80" s="1"/>
  <c r="O80"/>
  <c r="BC95"/>
  <c r="BD95" s="1"/>
  <c r="BD97" s="1"/>
  <c r="AT94"/>
  <c r="AT95" s="1"/>
  <c r="AT97" s="1"/>
  <c r="R119" s="1"/>
  <c r="R105" s="1"/>
  <c r="AR97"/>
  <c r="G131" s="1"/>
  <c r="L131" s="1"/>
  <c r="AS94"/>
  <c r="Y86"/>
  <c r="L86"/>
  <c r="V86" s="1"/>
  <c r="O87"/>
  <c r="N87" s="1"/>
  <c r="X87" s="1"/>
  <c r="Y79"/>
  <c r="AS95"/>
  <c r="BC95" i="90"/>
  <c r="BD95" s="1"/>
  <c r="BD97" s="1"/>
  <c r="AT94"/>
  <c r="AT95" s="1"/>
  <c r="AT97" s="1"/>
  <c r="R119" s="1"/>
  <c r="R105" s="1"/>
  <c r="AR97"/>
  <c r="G131" s="1"/>
  <c r="L131" s="1"/>
  <c r="AS94"/>
  <c r="O87"/>
  <c r="N87" s="1"/>
  <c r="Y79"/>
  <c r="AS95"/>
  <c r="Y86"/>
  <c r="O80"/>
  <c r="N80"/>
  <c r="X80" s="1"/>
  <c r="L86" l="1"/>
  <c r="V86" s="1"/>
  <c r="L79" i="91"/>
  <c r="V79" s="1"/>
  <c r="BE95" i="97"/>
  <c r="BE97" s="1"/>
  <c r="J150" s="1"/>
  <c r="BE95" i="98"/>
  <c r="BE97" s="1"/>
  <c r="J150" s="1"/>
  <c r="L80" i="96"/>
  <c r="V80" s="1"/>
  <c r="L86" i="95"/>
  <c r="V86" s="1"/>
  <c r="M81" i="96"/>
  <c r="W81" s="1"/>
  <c r="M86" i="98"/>
  <c r="W86" s="1"/>
  <c r="M79"/>
  <c r="W79" s="1"/>
  <c r="K94"/>
  <c r="K95" s="1"/>
  <c r="M80" i="93"/>
  <c r="W80" s="1"/>
  <c r="K94" i="97"/>
  <c r="K95" s="1"/>
  <c r="AQ97"/>
  <c r="G121" s="1"/>
  <c r="J121" s="1"/>
  <c r="AQ97" i="98"/>
  <c r="G121" s="1"/>
  <c r="J121" s="1"/>
  <c r="L79" i="90"/>
  <c r="V79" s="1"/>
  <c r="M87" i="91"/>
  <c r="W87" s="1"/>
  <c r="L86" i="92"/>
  <c r="V86" s="1"/>
  <c r="N80" i="98"/>
  <c r="X80" s="1"/>
  <c r="O80"/>
  <c r="BC95"/>
  <c r="BD95" s="1"/>
  <c r="BD97" s="1"/>
  <c r="AT94"/>
  <c r="AT95" s="1"/>
  <c r="AT97" s="1"/>
  <c r="R119" s="1"/>
  <c r="R105" s="1"/>
  <c r="AR97"/>
  <c r="G131" s="1"/>
  <c r="L131" s="1"/>
  <c r="AS94"/>
  <c r="Y86"/>
  <c r="L86"/>
  <c r="V86" s="1"/>
  <c r="O87"/>
  <c r="N87" s="1"/>
  <c r="X87" s="1"/>
  <c r="Y79"/>
  <c r="AS95"/>
  <c r="Y79" i="97"/>
  <c r="Y86"/>
  <c r="O87"/>
  <c r="N87" s="1"/>
  <c r="X87" s="1"/>
  <c r="AS95"/>
  <c r="M79"/>
  <c r="W79" s="1"/>
  <c r="O80"/>
  <c r="N80"/>
  <c r="X80" s="1"/>
  <c r="N86"/>
  <c r="X86" s="1"/>
  <c r="BC95"/>
  <c r="BD95" s="1"/>
  <c r="BD97" s="1"/>
  <c r="AT94"/>
  <c r="AT95" s="1"/>
  <c r="AT97" s="1"/>
  <c r="R119" s="1"/>
  <c r="R105" s="1"/>
  <c r="AR97"/>
  <c r="G131" s="1"/>
  <c r="L131" s="1"/>
  <c r="AS94"/>
  <c r="L78"/>
  <c r="V78" s="1"/>
  <c r="Y88" i="96"/>
  <c r="N88"/>
  <c r="X88" s="1"/>
  <c r="Y81"/>
  <c r="L81"/>
  <c r="V81" s="1"/>
  <c r="O89"/>
  <c r="M87"/>
  <c r="W87" s="1"/>
  <c r="L86"/>
  <c r="V86" s="1"/>
  <c r="Y80" i="95"/>
  <c r="Y87"/>
  <c r="N87"/>
  <c r="X87" s="1"/>
  <c r="M80"/>
  <c r="W80" s="1"/>
  <c r="O81"/>
  <c r="N81"/>
  <c r="X81" s="1"/>
  <c r="M87"/>
  <c r="W87" s="1"/>
  <c r="O88"/>
  <c r="N88" s="1"/>
  <c r="Y81" i="94"/>
  <c r="L81"/>
  <c r="V81" s="1"/>
  <c r="L80"/>
  <c r="V80" s="1"/>
  <c r="Y88"/>
  <c r="N88"/>
  <c r="X88" s="1"/>
  <c r="O89"/>
  <c r="N89" s="1"/>
  <c r="X89" s="1"/>
  <c r="X86" i="93"/>
  <c r="M86"/>
  <c r="N81"/>
  <c r="X81" s="1"/>
  <c r="O81"/>
  <c r="O88"/>
  <c r="Y80"/>
  <c r="L80"/>
  <c r="V80" s="1"/>
  <c r="Y87"/>
  <c r="N87"/>
  <c r="X87" s="1"/>
  <c r="O88" i="92"/>
  <c r="N88" s="1"/>
  <c r="X88" s="1"/>
  <c r="Y80"/>
  <c r="M87"/>
  <c r="W87" s="1"/>
  <c r="Y87"/>
  <c r="M80"/>
  <c r="W80" s="1"/>
  <c r="O81"/>
  <c r="N81"/>
  <c r="X81" s="1"/>
  <c r="Y80" i="91"/>
  <c r="Y87"/>
  <c r="L87"/>
  <c r="V87" s="1"/>
  <c r="O88"/>
  <c r="M80"/>
  <c r="W80" s="1"/>
  <c r="N81"/>
  <c r="X81" s="1"/>
  <c r="O81"/>
  <c r="X87" i="90"/>
  <c r="M87"/>
  <c r="W87" s="1"/>
  <c r="Y80"/>
  <c r="O81"/>
  <c r="N81"/>
  <c r="X81" s="1"/>
  <c r="O88"/>
  <c r="N88" s="1"/>
  <c r="X88" s="1"/>
  <c r="M80"/>
  <c r="W80" s="1"/>
  <c r="Y87"/>
  <c r="L79" i="98" l="1"/>
  <c r="V79" s="1"/>
  <c r="M81" i="95"/>
  <c r="W81" s="1"/>
  <c r="M81" i="93"/>
  <c r="W81" s="1"/>
  <c r="L87" i="92"/>
  <c r="V87" s="1"/>
  <c r="L87" i="90"/>
  <c r="V87" s="1"/>
  <c r="M81" i="91"/>
  <c r="W81" s="1"/>
  <c r="M81" i="92"/>
  <c r="W81" s="1"/>
  <c r="M80" i="98"/>
  <c r="W80" s="1"/>
  <c r="M88" i="90"/>
  <c r="W88" s="1"/>
  <c r="M89" i="94"/>
  <c r="W89" s="1"/>
  <c r="M87" i="97"/>
  <c r="W87" s="1"/>
  <c r="M87" i="98"/>
  <c r="W87" s="1"/>
  <c r="Y87"/>
  <c r="L87"/>
  <c r="V87" s="1"/>
  <c r="O88"/>
  <c r="Y80"/>
  <c r="N81"/>
  <c r="X81" s="1"/>
  <c r="O81"/>
  <c r="Y80" i="97"/>
  <c r="O88"/>
  <c r="N88" s="1"/>
  <c r="X88" s="1"/>
  <c r="M86"/>
  <c r="W86" s="1"/>
  <c r="M80"/>
  <c r="W80" s="1"/>
  <c r="O81"/>
  <c r="N81"/>
  <c r="X81" s="1"/>
  <c r="Y87"/>
  <c r="L79"/>
  <c r="V79" s="1"/>
  <c r="L87" i="96"/>
  <c r="V87" s="1"/>
  <c r="N90"/>
  <c r="X90" s="1"/>
  <c r="O90"/>
  <c r="M88"/>
  <c r="W88" s="1"/>
  <c r="Y89"/>
  <c r="N89"/>
  <c r="X89" s="1"/>
  <c r="X88" i="95"/>
  <c r="M88"/>
  <c r="W88" s="1"/>
  <c r="L87"/>
  <c r="V87" s="1"/>
  <c r="L80"/>
  <c r="V80" s="1"/>
  <c r="Y88"/>
  <c r="L88"/>
  <c r="V88" s="1"/>
  <c r="O89"/>
  <c r="N89" s="1"/>
  <c r="X89" s="1"/>
  <c r="Y81"/>
  <c r="L81"/>
  <c r="V81" s="1"/>
  <c r="Y89" i="94"/>
  <c r="L89"/>
  <c r="V89" s="1"/>
  <c r="N90"/>
  <c r="X90" s="1"/>
  <c r="O90"/>
  <c r="M88"/>
  <c r="W88" s="1"/>
  <c r="O89" i="93"/>
  <c r="Y88"/>
  <c r="N88"/>
  <c r="Y81"/>
  <c r="L81"/>
  <c r="V81" s="1"/>
  <c r="W86"/>
  <c r="L86"/>
  <c r="V86" s="1"/>
  <c r="M87"/>
  <c r="W87" s="1"/>
  <c r="L80" i="92"/>
  <c r="V80" s="1"/>
  <c r="Y88"/>
  <c r="Y81"/>
  <c r="M88"/>
  <c r="W88" s="1"/>
  <c r="O89"/>
  <c r="N89" s="1"/>
  <c r="X89" s="1"/>
  <c r="Y88" i="91"/>
  <c r="N88"/>
  <c r="X88" s="1"/>
  <c r="L80"/>
  <c r="V80" s="1"/>
  <c r="Y81"/>
  <c r="L81"/>
  <c r="V81" s="1"/>
  <c r="M88"/>
  <c r="W88" s="1"/>
  <c r="O89"/>
  <c r="N89" s="1"/>
  <c r="X89" s="1"/>
  <c r="O89" i="90"/>
  <c r="N89" s="1"/>
  <c r="X89" s="1"/>
  <c r="M81"/>
  <c r="W81" s="1"/>
  <c r="L80"/>
  <c r="V80" s="1"/>
  <c r="Y88"/>
  <c r="Y81"/>
  <c r="L81" i="92" l="1"/>
  <c r="V81" s="1"/>
  <c r="L80" i="98"/>
  <c r="V80" s="1"/>
  <c r="M81"/>
  <c r="W81" s="1"/>
  <c r="L81" i="90"/>
  <c r="V81" s="1"/>
  <c r="L88"/>
  <c r="V88" s="1"/>
  <c r="L87" i="97"/>
  <c r="V87" s="1"/>
  <c r="M89" i="91"/>
  <c r="W89" s="1"/>
  <c r="L88" i="94"/>
  <c r="V88" s="1"/>
  <c r="M89" i="95"/>
  <c r="W89" s="1"/>
  <c r="M90" i="96"/>
  <c r="W90" s="1"/>
  <c r="M81" i="97"/>
  <c r="W81" s="1"/>
  <c r="M88"/>
  <c r="W88" s="1"/>
  <c r="Y81" i="98"/>
  <c r="Y88"/>
  <c r="N88"/>
  <c r="X88" s="1"/>
  <c r="O89"/>
  <c r="N89" s="1"/>
  <c r="Y81" i="97"/>
  <c r="O89"/>
  <c r="N89" s="1"/>
  <c r="X89" s="1"/>
  <c r="L86"/>
  <c r="V86" s="1"/>
  <c r="Y88"/>
  <c r="L88"/>
  <c r="V88" s="1"/>
  <c r="L80"/>
  <c r="V80" s="1"/>
  <c r="L88" i="96"/>
  <c r="V88" s="1"/>
  <c r="N91"/>
  <c r="X91" s="1"/>
  <c r="O91"/>
  <c r="Y90"/>
  <c r="L90"/>
  <c r="V90" s="1"/>
  <c r="M89"/>
  <c r="W89" s="1"/>
  <c r="Y89" i="95"/>
  <c r="N90"/>
  <c r="X90" s="1"/>
  <c r="O90"/>
  <c r="Y90" i="94"/>
  <c r="M90"/>
  <c r="W90" s="1"/>
  <c r="N91"/>
  <c r="X91" s="1"/>
  <c r="O91"/>
  <c r="X88" i="93"/>
  <c r="M88"/>
  <c r="W88" s="1"/>
  <c r="Y89"/>
  <c r="N89"/>
  <c r="X89" s="1"/>
  <c r="N90"/>
  <c r="X90" s="1"/>
  <c r="O90"/>
  <c r="L87"/>
  <c r="V87" s="1"/>
  <c r="O90" i="92"/>
  <c r="N90"/>
  <c r="X90" s="1"/>
  <c r="M89"/>
  <c r="W89" s="1"/>
  <c r="Y89"/>
  <c r="L88"/>
  <c r="V88" s="1"/>
  <c r="Y89" i="91"/>
  <c r="N90"/>
  <c r="X90" s="1"/>
  <c r="O90"/>
  <c r="L88"/>
  <c r="V88" s="1"/>
  <c r="O90" i="90"/>
  <c r="N90"/>
  <c r="X90" s="1"/>
  <c r="M89"/>
  <c r="W89" s="1"/>
  <c r="Y89"/>
  <c r="L89" i="91" l="1"/>
  <c r="V89" s="1"/>
  <c r="L89" i="95"/>
  <c r="V89" s="1"/>
  <c r="L81" i="97"/>
  <c r="V81" s="1"/>
  <c r="L81" i="98"/>
  <c r="V81" s="1"/>
  <c r="M90" i="95"/>
  <c r="W90" s="1"/>
  <c r="M91" i="94"/>
  <c r="W91" s="1"/>
  <c r="L89" i="90"/>
  <c r="V89" s="1"/>
  <c r="M89" i="93"/>
  <c r="W89" s="1"/>
  <c r="M91" i="96"/>
  <c r="W91" s="1"/>
  <c r="L89" i="92"/>
  <c r="V89" s="1"/>
  <c r="M90"/>
  <c r="W90" s="1"/>
  <c r="L88" i="93"/>
  <c r="V88" s="1"/>
  <c r="M89" i="97"/>
  <c r="W89" s="1"/>
  <c r="X89" i="98"/>
  <c r="M89"/>
  <c r="W89" s="1"/>
  <c r="M88"/>
  <c r="W88" s="1"/>
  <c r="Y89"/>
  <c r="N90"/>
  <c r="X90" s="1"/>
  <c r="O90"/>
  <c r="N90" i="97"/>
  <c r="X90" s="1"/>
  <c r="O90"/>
  <c r="Y89"/>
  <c r="N92" i="96"/>
  <c r="X92" s="1"/>
  <c r="O92"/>
  <c r="Y91"/>
  <c r="L89"/>
  <c r="V89" s="1"/>
  <c r="Y90" i="95"/>
  <c r="N91"/>
  <c r="X91" s="1"/>
  <c r="O91"/>
  <c r="Y91" i="94"/>
  <c r="N92"/>
  <c r="X92" s="1"/>
  <c r="O92"/>
  <c r="L90"/>
  <c r="V90" s="1"/>
  <c r="Y90" i="93"/>
  <c r="L89"/>
  <c r="V89" s="1"/>
  <c r="M90"/>
  <c r="W90" s="1"/>
  <c r="N91"/>
  <c r="X91" s="1"/>
  <c r="O91"/>
  <c r="Y90" i="92"/>
  <c r="L90"/>
  <c r="V90" s="1"/>
  <c r="O91"/>
  <c r="N91"/>
  <c r="X91" s="1"/>
  <c r="Y90" i="91"/>
  <c r="M90"/>
  <c r="W90" s="1"/>
  <c r="N91"/>
  <c r="X91" s="1"/>
  <c r="O91"/>
  <c r="Y90" i="90"/>
  <c r="M90"/>
  <c r="W90" s="1"/>
  <c r="O91"/>
  <c r="N91"/>
  <c r="X91" s="1"/>
  <c r="L90" i="95" l="1"/>
  <c r="V90" s="1"/>
  <c r="L91" i="96"/>
  <c r="V91" s="1"/>
  <c r="L91" i="94"/>
  <c r="V91" s="1"/>
  <c r="M91" i="90"/>
  <c r="W91" s="1"/>
  <c r="M91" i="95"/>
  <c r="W91" s="1"/>
  <c r="L89" i="98"/>
  <c r="V89" s="1"/>
  <c r="M91" i="91"/>
  <c r="W91" s="1"/>
  <c r="M91" i="93"/>
  <c r="W91" s="1"/>
  <c r="M92" i="96"/>
  <c r="W92" s="1"/>
  <c r="L89" i="97"/>
  <c r="V89" s="1"/>
  <c r="Y90" i="98"/>
  <c r="L88"/>
  <c r="V88" s="1"/>
  <c r="M90"/>
  <c r="W90" s="1"/>
  <c r="N91"/>
  <c r="X91" s="1"/>
  <c r="O91"/>
  <c r="M91" s="1"/>
  <c r="W91" s="1"/>
  <c r="Y90" i="97"/>
  <c r="N91"/>
  <c r="X91" s="1"/>
  <c r="O91"/>
  <c r="M90"/>
  <c r="W90" s="1"/>
  <c r="N93" i="96"/>
  <c r="X93" s="1"/>
  <c r="O93"/>
  <c r="Y92"/>
  <c r="Y91" i="95"/>
  <c r="N92"/>
  <c r="X92" s="1"/>
  <c r="O92"/>
  <c r="Y92" i="94"/>
  <c r="M92"/>
  <c r="W92" s="1"/>
  <c r="N93"/>
  <c r="X93" s="1"/>
  <c r="O93"/>
  <c r="N92" i="93"/>
  <c r="X92" s="1"/>
  <c r="O92"/>
  <c r="L90"/>
  <c r="V90" s="1"/>
  <c r="Y91"/>
  <c r="L91"/>
  <c r="V91" s="1"/>
  <c r="Y91" i="92"/>
  <c r="M91"/>
  <c r="W91" s="1"/>
  <c r="O92"/>
  <c r="N92"/>
  <c r="X92" s="1"/>
  <c r="Y91" i="91"/>
  <c r="N92"/>
  <c r="X92" s="1"/>
  <c r="O92"/>
  <c r="L90"/>
  <c r="V90" s="1"/>
  <c r="O92" i="90"/>
  <c r="N92"/>
  <c r="X92" s="1"/>
  <c r="L90"/>
  <c r="V90" s="1"/>
  <c r="Y91"/>
  <c r="L91"/>
  <c r="V91" s="1"/>
  <c r="L91" i="91" l="1"/>
  <c r="V91" s="1"/>
  <c r="L92" i="96"/>
  <c r="V92" s="1"/>
  <c r="M93"/>
  <c r="W93" s="1"/>
  <c r="L91" i="95"/>
  <c r="V91" s="1"/>
  <c r="M92"/>
  <c r="W92" s="1"/>
  <c r="M93" i="94"/>
  <c r="W93" s="1"/>
  <c r="M92" i="92"/>
  <c r="W92" s="1"/>
  <c r="L91"/>
  <c r="V91" s="1"/>
  <c r="M92" i="93"/>
  <c r="W92" s="1"/>
  <c r="L90" i="98"/>
  <c r="V90" s="1"/>
  <c r="Y91"/>
  <c r="L91"/>
  <c r="V91" s="1"/>
  <c r="N92"/>
  <c r="X92" s="1"/>
  <c r="O92"/>
  <c r="Y91" i="97"/>
  <c r="M91"/>
  <c r="W91" s="1"/>
  <c r="N92"/>
  <c r="X92" s="1"/>
  <c r="O92"/>
  <c r="L90"/>
  <c r="V90" s="1"/>
  <c r="Y93" i="96"/>
  <c r="L93"/>
  <c r="V93" s="1"/>
  <c r="O94"/>
  <c r="N94"/>
  <c r="X94" s="1"/>
  <c r="Y92" i="95"/>
  <c r="L92"/>
  <c r="V92" s="1"/>
  <c r="N93"/>
  <c r="X93" s="1"/>
  <c r="O93"/>
  <c r="Y93" i="94"/>
  <c r="O94"/>
  <c r="N94"/>
  <c r="X94" s="1"/>
  <c r="L92"/>
  <c r="V92" s="1"/>
  <c r="N93" i="93"/>
  <c r="X93" s="1"/>
  <c r="O93"/>
  <c r="Y92"/>
  <c r="O93" i="92"/>
  <c r="N93"/>
  <c r="X93" s="1"/>
  <c r="Y92"/>
  <c r="Y92" i="91"/>
  <c r="M92"/>
  <c r="W92" s="1"/>
  <c r="N93"/>
  <c r="X93" s="1"/>
  <c r="O93"/>
  <c r="Y92" i="90"/>
  <c r="M92"/>
  <c r="W92" s="1"/>
  <c r="O93"/>
  <c r="N93"/>
  <c r="X93" s="1"/>
  <c r="M93" i="95" l="1"/>
  <c r="W93" s="1"/>
  <c r="L93" i="94"/>
  <c r="V93" s="1"/>
  <c r="L92" i="92"/>
  <c r="V92" s="1"/>
  <c r="L92" i="93"/>
  <c r="V92" s="1"/>
  <c r="M93" i="90"/>
  <c r="W93" s="1"/>
  <c r="M92" i="98"/>
  <c r="W92" s="1"/>
  <c r="M93" i="91"/>
  <c r="W93" s="1"/>
  <c r="M93" i="93"/>
  <c r="W93" s="1"/>
  <c r="N93" i="98"/>
  <c r="X93" s="1"/>
  <c r="O93"/>
  <c r="M93"/>
  <c r="W93" s="1"/>
  <c r="Y92"/>
  <c r="L92"/>
  <c r="V92" s="1"/>
  <c r="Y92" i="97"/>
  <c r="N93"/>
  <c r="X93" s="1"/>
  <c r="O93"/>
  <c r="M92"/>
  <c r="W92" s="1"/>
  <c r="L91"/>
  <c r="V91" s="1"/>
  <c r="Y94" i="96"/>
  <c r="M94"/>
  <c r="W94" s="1"/>
  <c r="O95"/>
  <c r="N95"/>
  <c r="Y93" i="95"/>
  <c r="O94"/>
  <c r="N94"/>
  <c r="X94" s="1"/>
  <c r="Y94" i="94"/>
  <c r="M94"/>
  <c r="W94" s="1"/>
  <c r="O95"/>
  <c r="N95"/>
  <c r="M95" s="1"/>
  <c r="Y93" i="93"/>
  <c r="O94"/>
  <c r="N94"/>
  <c r="X94" s="1"/>
  <c r="Y93" i="92"/>
  <c r="M93"/>
  <c r="W93" s="1"/>
  <c r="N94"/>
  <c r="X94" s="1"/>
  <c r="O94"/>
  <c r="Y93" i="91"/>
  <c r="O94"/>
  <c r="N94"/>
  <c r="X94" s="1"/>
  <c r="L92"/>
  <c r="V92" s="1"/>
  <c r="N94" i="90"/>
  <c r="X94" s="1"/>
  <c r="O94"/>
  <c r="L92"/>
  <c r="V92" s="1"/>
  <c r="Y93"/>
  <c r="L93" l="1"/>
  <c r="V93" s="1"/>
  <c r="L93" i="91"/>
  <c r="V93" s="1"/>
  <c r="L93" i="95"/>
  <c r="V93" s="1"/>
  <c r="M94" i="90"/>
  <c r="W94" s="1"/>
  <c r="L93" i="92"/>
  <c r="V93" s="1"/>
  <c r="L93" i="93"/>
  <c r="V93" s="1"/>
  <c r="Y93" i="98"/>
  <c r="L93"/>
  <c r="V93" s="1"/>
  <c r="O94"/>
  <c r="N94"/>
  <c r="X94" s="1"/>
  <c r="Y93" i="97"/>
  <c r="O94"/>
  <c r="N94"/>
  <c r="X94" s="1"/>
  <c r="M93"/>
  <c r="W93" s="1"/>
  <c r="L92"/>
  <c r="V92" s="1"/>
  <c r="X95" i="96"/>
  <c r="X97" s="1"/>
  <c r="N97"/>
  <c r="Y95"/>
  <c r="Y97" s="1"/>
  <c r="P119" s="1"/>
  <c r="O97"/>
  <c r="L94"/>
  <c r="V94" s="1"/>
  <c r="M95"/>
  <c r="M94" i="95"/>
  <c r="W94" s="1"/>
  <c r="Y94"/>
  <c r="L94"/>
  <c r="V94" s="1"/>
  <c r="O95"/>
  <c r="N95"/>
  <c r="X95" i="94"/>
  <c r="X97" s="1"/>
  <c r="N97"/>
  <c r="Y95"/>
  <c r="Y97" s="1"/>
  <c r="P119" s="1"/>
  <c r="O97"/>
  <c r="L95"/>
  <c r="L94"/>
  <c r="V94" s="1"/>
  <c r="W95"/>
  <c r="W97" s="1"/>
  <c r="M97"/>
  <c r="Y94" i="93"/>
  <c r="M94"/>
  <c r="W94" s="1"/>
  <c r="O95"/>
  <c r="N95"/>
  <c r="Y94" i="92"/>
  <c r="N95"/>
  <c r="O95"/>
  <c r="M94"/>
  <c r="W94" s="1"/>
  <c r="Y94" i="91"/>
  <c r="M94"/>
  <c r="W94" s="1"/>
  <c r="O95"/>
  <c r="N95"/>
  <c r="Y94" i="90"/>
  <c r="N95"/>
  <c r="O95"/>
  <c r="M95" i="95" l="1"/>
  <c r="L95" s="1"/>
  <c r="L94" i="90"/>
  <c r="V94" s="1"/>
  <c r="M95"/>
  <c r="W95" s="1"/>
  <c r="W97" s="1"/>
  <c r="Y94" i="98"/>
  <c r="M94"/>
  <c r="W94" s="1"/>
  <c r="O95"/>
  <c r="N95"/>
  <c r="N95" i="97"/>
  <c r="O95"/>
  <c r="M95" s="1"/>
  <c r="M94"/>
  <c r="W94" s="1"/>
  <c r="Y94"/>
  <c r="L94"/>
  <c r="V94" s="1"/>
  <c r="L93"/>
  <c r="V93" s="1"/>
  <c r="W95" i="96"/>
  <c r="W97" s="1"/>
  <c r="M97"/>
  <c r="L95"/>
  <c r="B101"/>
  <c r="E101" s="1"/>
  <c r="N119"/>
  <c r="B100"/>
  <c r="E100" s="1"/>
  <c r="X95" i="95"/>
  <c r="X97" s="1"/>
  <c r="N97"/>
  <c r="Y95"/>
  <c r="Y97" s="1"/>
  <c r="P119" s="1"/>
  <c r="O97"/>
  <c r="W95"/>
  <c r="W97" s="1"/>
  <c r="M97"/>
  <c r="L119" i="94"/>
  <c r="B99"/>
  <c r="E99" s="1"/>
  <c r="V95"/>
  <c r="V97" s="1"/>
  <c r="L97"/>
  <c r="B101"/>
  <c r="E101" s="1"/>
  <c r="N119"/>
  <c r="B100"/>
  <c r="E100" s="1"/>
  <c r="X95" i="93"/>
  <c r="X97" s="1"/>
  <c r="N97"/>
  <c r="Y95"/>
  <c r="Y97" s="1"/>
  <c r="P119" s="1"/>
  <c r="O97"/>
  <c r="L94"/>
  <c r="V94" s="1"/>
  <c r="M95"/>
  <c r="Y95" i="92"/>
  <c r="Y97" s="1"/>
  <c r="P119" s="1"/>
  <c r="O97"/>
  <c r="L94"/>
  <c r="V94" s="1"/>
  <c r="M95"/>
  <c r="X95"/>
  <c r="X97" s="1"/>
  <c r="N97"/>
  <c r="X95" i="91"/>
  <c r="X97" s="1"/>
  <c r="N97"/>
  <c r="Y95"/>
  <c r="Y97" s="1"/>
  <c r="P119" s="1"/>
  <c r="O97"/>
  <c r="L94"/>
  <c r="V94" s="1"/>
  <c r="M95"/>
  <c r="Y95" i="90"/>
  <c r="Y97" s="1"/>
  <c r="P119" s="1"/>
  <c r="O97"/>
  <c r="L95"/>
  <c r="M97"/>
  <c r="X95"/>
  <c r="X97" s="1"/>
  <c r="N97"/>
  <c r="G120" i="94" l="1"/>
  <c r="J120" s="1"/>
  <c r="X95" i="98"/>
  <c r="X97" s="1"/>
  <c r="N97"/>
  <c r="Y95"/>
  <c r="Y97" s="1"/>
  <c r="P119" s="1"/>
  <c r="O97"/>
  <c r="L94"/>
  <c r="V94" s="1"/>
  <c r="M95"/>
  <c r="W95" i="97"/>
  <c r="W97" s="1"/>
  <c r="M97"/>
  <c r="X95"/>
  <c r="X97" s="1"/>
  <c r="N97"/>
  <c r="Y95"/>
  <c r="Y97" s="1"/>
  <c r="P119" s="1"/>
  <c r="O97"/>
  <c r="L95"/>
  <c r="V95" i="96"/>
  <c r="V97" s="1"/>
  <c r="L97"/>
  <c r="L119"/>
  <c r="B99"/>
  <c r="E99" s="1"/>
  <c r="E105" s="1"/>
  <c r="L104" s="1"/>
  <c r="L119" i="95"/>
  <c r="B99"/>
  <c r="E99" s="1"/>
  <c r="V95"/>
  <c r="V97" s="1"/>
  <c r="L97"/>
  <c r="B101"/>
  <c r="E101" s="1"/>
  <c r="N119"/>
  <c r="B100"/>
  <c r="E100" s="1"/>
  <c r="E105" i="94"/>
  <c r="L104" s="1"/>
  <c r="J119"/>
  <c r="G119"/>
  <c r="W95" i="93"/>
  <c r="W97" s="1"/>
  <c r="M97"/>
  <c r="L95"/>
  <c r="B101"/>
  <c r="E101" s="1"/>
  <c r="N119"/>
  <c r="B100"/>
  <c r="E100" s="1"/>
  <c r="N119" i="92"/>
  <c r="B100"/>
  <c r="E100" s="1"/>
  <c r="W95"/>
  <c r="W97" s="1"/>
  <c r="M97"/>
  <c r="L95"/>
  <c r="B101"/>
  <c r="E101" s="1"/>
  <c r="W95" i="91"/>
  <c r="W97" s="1"/>
  <c r="M97"/>
  <c r="L95"/>
  <c r="B101"/>
  <c r="E101" s="1"/>
  <c r="N119"/>
  <c r="B100"/>
  <c r="E100" s="1"/>
  <c r="N119" i="90"/>
  <c r="B100"/>
  <c r="E100" s="1"/>
  <c r="L119"/>
  <c r="B99"/>
  <c r="E99" s="1"/>
  <c r="V95"/>
  <c r="V97" s="1"/>
  <c r="L97"/>
  <c r="B101"/>
  <c r="E101" s="1"/>
  <c r="G120" l="1"/>
  <c r="J120" s="1"/>
  <c r="B98" i="94"/>
  <c r="E118" s="1"/>
  <c r="G120" i="95"/>
  <c r="J120" s="1"/>
  <c r="G120" i="96"/>
  <c r="J120" s="1"/>
  <c r="W95" i="98"/>
  <c r="W97" s="1"/>
  <c r="M97"/>
  <c r="L95"/>
  <c r="B101"/>
  <c r="E101" s="1"/>
  <c r="N119"/>
  <c r="B100"/>
  <c r="E100" s="1"/>
  <c r="V95" i="97"/>
  <c r="V97" s="1"/>
  <c r="L97"/>
  <c r="B101"/>
  <c r="E101" s="1"/>
  <c r="N119"/>
  <c r="B100"/>
  <c r="E100" s="1"/>
  <c r="L119"/>
  <c r="B99"/>
  <c r="E99" s="1"/>
  <c r="E105" s="1"/>
  <c r="L104" s="1"/>
  <c r="J119" i="96"/>
  <c r="G119"/>
  <c r="E105" i="95"/>
  <c r="L104" s="1"/>
  <c r="J119"/>
  <c r="G119"/>
  <c r="V95" i="93"/>
  <c r="V97" s="1"/>
  <c r="L97"/>
  <c r="L119"/>
  <c r="B99"/>
  <c r="E99" s="1"/>
  <c r="E105" s="1"/>
  <c r="L104" s="1"/>
  <c r="V95" i="92"/>
  <c r="V97" s="1"/>
  <c r="L97"/>
  <c r="L119"/>
  <c r="B99"/>
  <c r="E99" s="1"/>
  <c r="E105" s="1"/>
  <c r="L104" s="1"/>
  <c r="V95" i="91"/>
  <c r="V97" s="1"/>
  <c r="L97"/>
  <c r="L119"/>
  <c r="B99"/>
  <c r="E99" s="1"/>
  <c r="E105" s="1"/>
  <c r="L104" s="1"/>
  <c r="E105" i="90"/>
  <c r="L104" s="1"/>
  <c r="J119"/>
  <c r="G119"/>
  <c r="E98" i="94" l="1"/>
  <c r="R98" s="1"/>
  <c r="L102" s="1"/>
  <c r="R99" s="1"/>
  <c r="B98" i="95"/>
  <c r="E118" s="1"/>
  <c r="B98" i="90"/>
  <c r="E118" s="1"/>
  <c r="G120" i="91"/>
  <c r="J120" s="1"/>
  <c r="G120" i="92"/>
  <c r="J120" s="1"/>
  <c r="G120" i="93"/>
  <c r="J120" s="1"/>
  <c r="B98" i="96"/>
  <c r="G120" i="97"/>
  <c r="J120" s="1"/>
  <c r="V95" i="98"/>
  <c r="V97" s="1"/>
  <c r="L97"/>
  <c r="L119"/>
  <c r="B99"/>
  <c r="E99" s="1"/>
  <c r="E105" s="1"/>
  <c r="L104" s="1"/>
  <c r="J119" i="97"/>
  <c r="G119"/>
  <c r="L103" i="94"/>
  <c r="J119" i="93"/>
  <c r="G119"/>
  <c r="J119" i="92"/>
  <c r="G119"/>
  <c r="J119" i="91"/>
  <c r="G119"/>
  <c r="E98" i="90" l="1"/>
  <c r="R98" s="1"/>
  <c r="L102" s="1"/>
  <c r="R99" s="1"/>
  <c r="E98" i="96"/>
  <c r="R98" s="1"/>
  <c r="L105" s="1"/>
  <c r="E118"/>
  <c r="L105" i="94"/>
  <c r="E98" i="95"/>
  <c r="R98" s="1"/>
  <c r="L102" s="1"/>
  <c r="R99" s="1"/>
  <c r="B98" i="91"/>
  <c r="E118" s="1"/>
  <c r="B98" i="92"/>
  <c r="B98" i="93"/>
  <c r="E118" s="1"/>
  <c r="B98" i="97"/>
  <c r="G120" i="98"/>
  <c r="J120" s="1"/>
  <c r="J119"/>
  <c r="G119"/>
  <c r="L102" i="96"/>
  <c r="R99" s="1"/>
  <c r="L103"/>
  <c r="L99" i="94"/>
  <c r="L98"/>
  <c r="L105" i="90"/>
  <c r="L103" l="1"/>
  <c r="E98" i="97"/>
  <c r="R98" s="1"/>
  <c r="L105" s="1"/>
  <c r="E118"/>
  <c r="E98" i="92"/>
  <c r="R98" s="1"/>
  <c r="L105" s="1"/>
  <c r="E118"/>
  <c r="L105" i="95"/>
  <c r="E98" i="91"/>
  <c r="R98" s="1"/>
  <c r="L102" s="1"/>
  <c r="R99" s="1"/>
  <c r="E98" i="93"/>
  <c r="R98" s="1"/>
  <c r="L102" s="1"/>
  <c r="L103" i="95"/>
  <c r="B98" i="98"/>
  <c r="L102" i="97"/>
  <c r="R99"/>
  <c r="L99" i="96"/>
  <c r="L98"/>
  <c r="L99" i="95"/>
  <c r="L98"/>
  <c r="L102" i="92"/>
  <c r="R99" s="1"/>
  <c r="L99" i="90"/>
  <c r="L98"/>
  <c r="L103" i="92" l="1"/>
  <c r="L103" i="97"/>
  <c r="E98" i="98"/>
  <c r="R98" s="1"/>
  <c r="L105" s="1"/>
  <c r="E118"/>
  <c r="L105" i="91"/>
  <c r="L103"/>
  <c r="L103" i="93"/>
  <c r="L105"/>
  <c r="R99"/>
  <c r="L99" s="1"/>
  <c r="L102" i="98"/>
  <c r="R99"/>
  <c r="L99" i="97"/>
  <c r="L98"/>
  <c r="L98" i="93"/>
  <c r="L99" i="92"/>
  <c r="L98"/>
  <c r="L99" i="91"/>
  <c r="L98"/>
  <c r="L103" i="98" l="1"/>
  <c r="L99"/>
  <c r="L98"/>
  <c r="E12" i="1" l="1"/>
  <c r="E14"/>
  <c r="BB94" l="1"/>
  <c r="BB95" s="1"/>
  <c r="BA94"/>
  <c r="BA95" s="1"/>
  <c r="AZ94"/>
  <c r="AZ95" s="1"/>
  <c r="AY94"/>
  <c r="AY95" s="1"/>
  <c r="AX94"/>
  <c r="AX95" s="1"/>
  <c r="AW94"/>
  <c r="AW95" s="1"/>
  <c r="AV94"/>
  <c r="AV95" s="1"/>
  <c r="AU94"/>
  <c r="AU95" s="1"/>
  <c r="BB92"/>
  <c r="BB93" s="1"/>
  <c r="BA92"/>
  <c r="BA93" s="1"/>
  <c r="AZ92"/>
  <c r="AZ93" s="1"/>
  <c r="AY92"/>
  <c r="AY93" s="1"/>
  <c r="AX92"/>
  <c r="AX93" s="1"/>
  <c r="AW92"/>
  <c r="AW93" s="1"/>
  <c r="AV92"/>
  <c r="AV93" s="1"/>
  <c r="AU92"/>
  <c r="AU93" s="1"/>
  <c r="BB90"/>
  <c r="BB91" s="1"/>
  <c r="BA90"/>
  <c r="BA91" s="1"/>
  <c r="AZ90"/>
  <c r="AZ91" s="1"/>
  <c r="AY90"/>
  <c r="AY91" s="1"/>
  <c r="AX90"/>
  <c r="AX91" s="1"/>
  <c r="AW90"/>
  <c r="AW91" s="1"/>
  <c r="AV90"/>
  <c r="AV91" s="1"/>
  <c r="AU90"/>
  <c r="AU91" s="1"/>
  <c r="BB88"/>
  <c r="BB89" s="1"/>
  <c r="BA88"/>
  <c r="BA89" s="1"/>
  <c r="AZ88"/>
  <c r="AZ89" s="1"/>
  <c r="AY88"/>
  <c r="AY89" s="1"/>
  <c r="AX88"/>
  <c r="AX89" s="1"/>
  <c r="AW88"/>
  <c r="AW89" s="1"/>
  <c r="AV88"/>
  <c r="AV89" s="1"/>
  <c r="AU88"/>
  <c r="AU89" s="1"/>
  <c r="BB86"/>
  <c r="BB87" s="1"/>
  <c r="BA86"/>
  <c r="BA87" s="1"/>
  <c r="AZ86"/>
  <c r="AZ87" s="1"/>
  <c r="AY86"/>
  <c r="AY87" s="1"/>
  <c r="AX86"/>
  <c r="AX87" s="1"/>
  <c r="AW86"/>
  <c r="AW87" s="1"/>
  <c r="AV86"/>
  <c r="AV87" s="1"/>
  <c r="AU86"/>
  <c r="AU87" s="1"/>
  <c r="BB84"/>
  <c r="BB85" s="1"/>
  <c r="BA84"/>
  <c r="BA85" s="1"/>
  <c r="AZ84"/>
  <c r="AZ85" s="1"/>
  <c r="AY84"/>
  <c r="AY85" s="1"/>
  <c r="AX84"/>
  <c r="AX85" s="1"/>
  <c r="AW84"/>
  <c r="AW85" s="1"/>
  <c r="AV84"/>
  <c r="AV85" s="1"/>
  <c r="AU84"/>
  <c r="AU85" s="1"/>
  <c r="BB82"/>
  <c r="BB83" s="1"/>
  <c r="BA82"/>
  <c r="BA83" s="1"/>
  <c r="AZ82"/>
  <c r="AZ83" s="1"/>
  <c r="AY82"/>
  <c r="AY83" s="1"/>
  <c r="AX82"/>
  <c r="AX83" s="1"/>
  <c r="AW82"/>
  <c r="AW83" s="1"/>
  <c r="AV82"/>
  <c r="AV83" s="1"/>
  <c r="AU82"/>
  <c r="AU83" s="1"/>
  <c r="BB80"/>
  <c r="BB81" s="1"/>
  <c r="BA80"/>
  <c r="BA81" s="1"/>
  <c r="AZ80"/>
  <c r="AZ81" s="1"/>
  <c r="AY80"/>
  <c r="AY81" s="1"/>
  <c r="AX80"/>
  <c r="AX81" s="1"/>
  <c r="AW80"/>
  <c r="AW81" s="1"/>
  <c r="AV80"/>
  <c r="AV81" s="1"/>
  <c r="AU80"/>
  <c r="AU81" s="1"/>
  <c r="BB78"/>
  <c r="BB79" s="1"/>
  <c r="BA78"/>
  <c r="BA79" s="1"/>
  <c r="AZ78"/>
  <c r="AZ79" s="1"/>
  <c r="AY78"/>
  <c r="AY79" s="1"/>
  <c r="AX78"/>
  <c r="AX79" s="1"/>
  <c r="AW78"/>
  <c r="AW79" s="1"/>
  <c r="AV78"/>
  <c r="AV79" s="1"/>
  <c r="AU78"/>
  <c r="AU79" s="1"/>
  <c r="BB76"/>
  <c r="BB77" s="1"/>
  <c r="BA76"/>
  <c r="BA77" s="1"/>
  <c r="AZ76"/>
  <c r="AZ77" s="1"/>
  <c r="AY76"/>
  <c r="AY77" s="1"/>
  <c r="AX76"/>
  <c r="AX77" s="1"/>
  <c r="AW76"/>
  <c r="AW77" s="1"/>
  <c r="AV76"/>
  <c r="AV77" s="1"/>
  <c r="AU76"/>
  <c r="AU77" s="1"/>
  <c r="BB74"/>
  <c r="BB75" s="1"/>
  <c r="BA74"/>
  <c r="BA75" s="1"/>
  <c r="AZ74"/>
  <c r="AZ75" s="1"/>
  <c r="AY74"/>
  <c r="AY75" s="1"/>
  <c r="AX74"/>
  <c r="AX75" s="1"/>
  <c r="AW74"/>
  <c r="AW75" s="1"/>
  <c r="AV74"/>
  <c r="AV75" s="1"/>
  <c r="AU74"/>
  <c r="AU75" s="1"/>
  <c r="BB72"/>
  <c r="BB73" s="1"/>
  <c r="BA72"/>
  <c r="BA73" s="1"/>
  <c r="AZ72"/>
  <c r="AZ73" s="1"/>
  <c r="AY72"/>
  <c r="AY73" s="1"/>
  <c r="AX72"/>
  <c r="AX73" s="1"/>
  <c r="AW72"/>
  <c r="AW73" s="1"/>
  <c r="AV72"/>
  <c r="AV73" s="1"/>
  <c r="AU72"/>
  <c r="AU73" s="1"/>
  <c r="BB70"/>
  <c r="BB71" s="1"/>
  <c r="BA70"/>
  <c r="BA71" s="1"/>
  <c r="AZ70"/>
  <c r="AZ71" s="1"/>
  <c r="AY70"/>
  <c r="AY71" s="1"/>
  <c r="AX70"/>
  <c r="AX71" s="1"/>
  <c r="AW70"/>
  <c r="AW71" s="1"/>
  <c r="AV70"/>
  <c r="AV71" s="1"/>
  <c r="AU70"/>
  <c r="AU71" s="1"/>
  <c r="BB68"/>
  <c r="BB69" s="1"/>
  <c r="BA68"/>
  <c r="BA69" s="1"/>
  <c r="AZ68"/>
  <c r="AZ69" s="1"/>
  <c r="AY68"/>
  <c r="AY69" s="1"/>
  <c r="AX68"/>
  <c r="AX69" s="1"/>
  <c r="AW68"/>
  <c r="AW69" s="1"/>
  <c r="AV68"/>
  <c r="AV69" s="1"/>
  <c r="AU68"/>
  <c r="AU69" s="1"/>
  <c r="BB66"/>
  <c r="BB67" s="1"/>
  <c r="BA66"/>
  <c r="BA67" s="1"/>
  <c r="AZ66"/>
  <c r="AZ67" s="1"/>
  <c r="AY66"/>
  <c r="AY67" s="1"/>
  <c r="AX66"/>
  <c r="AX67" s="1"/>
  <c r="AW66"/>
  <c r="AW67" s="1"/>
  <c r="AV66"/>
  <c r="AV67" s="1"/>
  <c r="AU66"/>
  <c r="AU67" s="1"/>
  <c r="BB64"/>
  <c r="BB65" s="1"/>
  <c r="BA64"/>
  <c r="BA65" s="1"/>
  <c r="AZ64"/>
  <c r="AZ65" s="1"/>
  <c r="AY64"/>
  <c r="AY65" s="1"/>
  <c r="AX64"/>
  <c r="AX65" s="1"/>
  <c r="AW64"/>
  <c r="AW65" s="1"/>
  <c r="AV64"/>
  <c r="AV65" s="1"/>
  <c r="AU64"/>
  <c r="AU65" s="1"/>
  <c r="BB62"/>
  <c r="BB63" s="1"/>
  <c r="BA62"/>
  <c r="BA63" s="1"/>
  <c r="AZ62"/>
  <c r="AZ63" s="1"/>
  <c r="AY62"/>
  <c r="AY63" s="1"/>
  <c r="AX62"/>
  <c r="AX63" s="1"/>
  <c r="AW62"/>
  <c r="AW63" s="1"/>
  <c r="AV62"/>
  <c r="AV63" s="1"/>
  <c r="AU62"/>
  <c r="AU63" s="1"/>
  <c r="BB60"/>
  <c r="BB61" s="1"/>
  <c r="BA60"/>
  <c r="BA61" s="1"/>
  <c r="AZ60"/>
  <c r="AZ61" s="1"/>
  <c r="AY60"/>
  <c r="AY61" s="1"/>
  <c r="AX60"/>
  <c r="AX61" s="1"/>
  <c r="AW60"/>
  <c r="AW61" s="1"/>
  <c r="AV60"/>
  <c r="AV61" s="1"/>
  <c r="AU60"/>
  <c r="AU61" s="1"/>
  <c r="BB58"/>
  <c r="BB59" s="1"/>
  <c r="BA58"/>
  <c r="BA59" s="1"/>
  <c r="AZ58"/>
  <c r="AZ59" s="1"/>
  <c r="AY58"/>
  <c r="AY59" s="1"/>
  <c r="AX58"/>
  <c r="AX59" s="1"/>
  <c r="AW58"/>
  <c r="AW59" s="1"/>
  <c r="AV58"/>
  <c r="AV59" s="1"/>
  <c r="AU58"/>
  <c r="AU59" s="1"/>
  <c r="BB56"/>
  <c r="BB57" s="1"/>
  <c r="BA56"/>
  <c r="BA57" s="1"/>
  <c r="AZ56"/>
  <c r="AZ57" s="1"/>
  <c r="AY56"/>
  <c r="AY57" s="1"/>
  <c r="AX56"/>
  <c r="AX57" s="1"/>
  <c r="AW56"/>
  <c r="AW57" s="1"/>
  <c r="AV56"/>
  <c r="AV57" s="1"/>
  <c r="AU56"/>
  <c r="AU57" s="1"/>
  <c r="BB54"/>
  <c r="BB55" s="1"/>
  <c r="BA54"/>
  <c r="BA55" s="1"/>
  <c r="AZ54"/>
  <c r="AZ55" s="1"/>
  <c r="AY54"/>
  <c r="AY55" s="1"/>
  <c r="AX54"/>
  <c r="AX55" s="1"/>
  <c r="AW54"/>
  <c r="AW55" s="1"/>
  <c r="AV54"/>
  <c r="AV55" s="1"/>
  <c r="AU54"/>
  <c r="AU55" s="1"/>
  <c r="BB52"/>
  <c r="BB53" s="1"/>
  <c r="BA52"/>
  <c r="BA53" s="1"/>
  <c r="AZ52"/>
  <c r="AZ53" s="1"/>
  <c r="AY52"/>
  <c r="AY53" s="1"/>
  <c r="AX52"/>
  <c r="AX53" s="1"/>
  <c r="AW52"/>
  <c r="AW53" s="1"/>
  <c r="AV52"/>
  <c r="AV53" s="1"/>
  <c r="AU52"/>
  <c r="AU53" s="1"/>
  <c r="BB50"/>
  <c r="BB51" s="1"/>
  <c r="BA50"/>
  <c r="BA51" s="1"/>
  <c r="AZ50"/>
  <c r="AZ51" s="1"/>
  <c r="AY50"/>
  <c r="AY51" s="1"/>
  <c r="AX50"/>
  <c r="AX51" s="1"/>
  <c r="AW50"/>
  <c r="AW51" s="1"/>
  <c r="AV50"/>
  <c r="AV51" s="1"/>
  <c r="AU50"/>
  <c r="AU51" s="1"/>
  <c r="BB48"/>
  <c r="BB49" s="1"/>
  <c r="BA48"/>
  <c r="BA49" s="1"/>
  <c r="AZ48"/>
  <c r="AZ49" s="1"/>
  <c r="AY48"/>
  <c r="AY49" s="1"/>
  <c r="AX48"/>
  <c r="AX49" s="1"/>
  <c r="AW48"/>
  <c r="AW49" s="1"/>
  <c r="AV48"/>
  <c r="AV49" s="1"/>
  <c r="AU48"/>
  <c r="AU49" s="1"/>
  <c r="BB46"/>
  <c r="BB47" s="1"/>
  <c r="BA46"/>
  <c r="BA47" s="1"/>
  <c r="AZ46"/>
  <c r="AZ47" s="1"/>
  <c r="AY46"/>
  <c r="AY47" s="1"/>
  <c r="AX46"/>
  <c r="AX47" s="1"/>
  <c r="AW46"/>
  <c r="AW47" s="1"/>
  <c r="AV46"/>
  <c r="AV47" s="1"/>
  <c r="AU46"/>
  <c r="AU47" s="1"/>
  <c r="BB44"/>
  <c r="BB45" s="1"/>
  <c r="BA44"/>
  <c r="BA45" s="1"/>
  <c r="AZ44"/>
  <c r="AZ45" s="1"/>
  <c r="AY44"/>
  <c r="AY45" s="1"/>
  <c r="AX44"/>
  <c r="AX45" s="1"/>
  <c r="AW44"/>
  <c r="AW45" s="1"/>
  <c r="AV44"/>
  <c r="AV45" s="1"/>
  <c r="AU44"/>
  <c r="AU45" s="1"/>
  <c r="BB42"/>
  <c r="BB43" s="1"/>
  <c r="BA42"/>
  <c r="BA43" s="1"/>
  <c r="AZ42"/>
  <c r="AZ43" s="1"/>
  <c r="AY42"/>
  <c r="AY43" s="1"/>
  <c r="AX42"/>
  <c r="AX43" s="1"/>
  <c r="AW42"/>
  <c r="AW43" s="1"/>
  <c r="AV42"/>
  <c r="AV43" s="1"/>
  <c r="AU42"/>
  <c r="AU43" s="1"/>
  <c r="BB40"/>
  <c r="BB41" s="1"/>
  <c r="BA40"/>
  <c r="BA41" s="1"/>
  <c r="AZ40"/>
  <c r="AZ41" s="1"/>
  <c r="AY40"/>
  <c r="AY41" s="1"/>
  <c r="AX40"/>
  <c r="AX41" s="1"/>
  <c r="AW40"/>
  <c r="AW41" s="1"/>
  <c r="AV40"/>
  <c r="AV41" s="1"/>
  <c r="AU40"/>
  <c r="AU41" s="1"/>
  <c r="BB38"/>
  <c r="BB39" s="1"/>
  <c r="BA38"/>
  <c r="BA39" s="1"/>
  <c r="AZ38"/>
  <c r="AZ39" s="1"/>
  <c r="AY38"/>
  <c r="AY39" s="1"/>
  <c r="AX38"/>
  <c r="AX39" s="1"/>
  <c r="AW38"/>
  <c r="AW39" s="1"/>
  <c r="AV38"/>
  <c r="AV39" s="1"/>
  <c r="AU38"/>
  <c r="AU39" s="1"/>
  <c r="BB36"/>
  <c r="BB37" s="1"/>
  <c r="BA36"/>
  <c r="BA37" s="1"/>
  <c r="AZ36"/>
  <c r="AZ37" s="1"/>
  <c r="AY36"/>
  <c r="AY37" s="1"/>
  <c r="AX36"/>
  <c r="AX37" s="1"/>
  <c r="AW36"/>
  <c r="AW37" s="1"/>
  <c r="AV36"/>
  <c r="AV37" s="1"/>
  <c r="AU36"/>
  <c r="AU37" s="1"/>
  <c r="BB34"/>
  <c r="BB35" s="1"/>
  <c r="BA34"/>
  <c r="BA35" s="1"/>
  <c r="AZ34"/>
  <c r="AZ35" s="1"/>
  <c r="AY34"/>
  <c r="AY35" s="1"/>
  <c r="AX34"/>
  <c r="AX35" s="1"/>
  <c r="AW34"/>
  <c r="AW35" s="1"/>
  <c r="AV34"/>
  <c r="AV35" s="1"/>
  <c r="AU34"/>
  <c r="AU35" s="1"/>
  <c r="BB32"/>
  <c r="BB33" s="1"/>
  <c r="BA32"/>
  <c r="BA33" s="1"/>
  <c r="AZ32"/>
  <c r="AZ33" s="1"/>
  <c r="AY32"/>
  <c r="AY33" s="1"/>
  <c r="AX32"/>
  <c r="AX33" s="1"/>
  <c r="AW32"/>
  <c r="AW33" s="1"/>
  <c r="AV32"/>
  <c r="AV33" s="1"/>
  <c r="AU32"/>
  <c r="AU33" s="1"/>
  <c r="BB30"/>
  <c r="BB31" s="1"/>
  <c r="BA30"/>
  <c r="BA31" s="1"/>
  <c r="AZ30"/>
  <c r="AZ31" s="1"/>
  <c r="AY30"/>
  <c r="AY31" s="1"/>
  <c r="AX30"/>
  <c r="AX31" s="1"/>
  <c r="AW30"/>
  <c r="AW31" s="1"/>
  <c r="AV30"/>
  <c r="AV31" s="1"/>
  <c r="AU30"/>
  <c r="AU31" s="1"/>
  <c r="BB28"/>
  <c r="BB29" s="1"/>
  <c r="BA28"/>
  <c r="BA29" s="1"/>
  <c r="AZ28"/>
  <c r="AZ29" s="1"/>
  <c r="AY28"/>
  <c r="AY29" s="1"/>
  <c r="AX28"/>
  <c r="AX29" s="1"/>
  <c r="AW28"/>
  <c r="AW29" s="1"/>
  <c r="AV28"/>
  <c r="AV29" s="1"/>
  <c r="AU28"/>
  <c r="AU29" s="1"/>
  <c r="BB26"/>
  <c r="BB27" s="1"/>
  <c r="BA26"/>
  <c r="BA27" s="1"/>
  <c r="AZ26"/>
  <c r="AZ27" s="1"/>
  <c r="AY26"/>
  <c r="AY27" s="1"/>
  <c r="AX26"/>
  <c r="AX27" s="1"/>
  <c r="AW26"/>
  <c r="AW27" s="1"/>
  <c r="AV26"/>
  <c r="AV27" s="1"/>
  <c r="AU26"/>
  <c r="AU27" s="1"/>
  <c r="BB94" i="5" l="1"/>
  <c r="BB95" s="1"/>
  <c r="BA94"/>
  <c r="BA95" s="1"/>
  <c r="AZ94"/>
  <c r="AZ95" s="1"/>
  <c r="AY94"/>
  <c r="AY95" s="1"/>
  <c r="AX94"/>
  <c r="AX95" s="1"/>
  <c r="AW94"/>
  <c r="AW95" s="1"/>
  <c r="AV94"/>
  <c r="AV95" s="1"/>
  <c r="AU94"/>
  <c r="AU95" s="1"/>
  <c r="BB92"/>
  <c r="BB93" s="1"/>
  <c r="BA92"/>
  <c r="BA93" s="1"/>
  <c r="AZ92"/>
  <c r="AZ93" s="1"/>
  <c r="AY92"/>
  <c r="AY93" s="1"/>
  <c r="AX92"/>
  <c r="AX93" s="1"/>
  <c r="AW92"/>
  <c r="AW93" s="1"/>
  <c r="AV92"/>
  <c r="AV93" s="1"/>
  <c r="AU92"/>
  <c r="AU93" s="1"/>
  <c r="BB90"/>
  <c r="BB91" s="1"/>
  <c r="BA90"/>
  <c r="BA91" s="1"/>
  <c r="AZ90"/>
  <c r="AZ91" s="1"/>
  <c r="AY90"/>
  <c r="AY91" s="1"/>
  <c r="AX90"/>
  <c r="AX91" s="1"/>
  <c r="AW90"/>
  <c r="AW91" s="1"/>
  <c r="AV90"/>
  <c r="AV91" s="1"/>
  <c r="AU90"/>
  <c r="AU91" s="1"/>
  <c r="BB88"/>
  <c r="BB89" s="1"/>
  <c r="BA88"/>
  <c r="BA89" s="1"/>
  <c r="AZ88"/>
  <c r="AZ89" s="1"/>
  <c r="AY88"/>
  <c r="AY89" s="1"/>
  <c r="AX88"/>
  <c r="AX89" s="1"/>
  <c r="AW88"/>
  <c r="AW89" s="1"/>
  <c r="AV88"/>
  <c r="AV89" s="1"/>
  <c r="AU88"/>
  <c r="AU89" s="1"/>
  <c r="BB86"/>
  <c r="BB87" s="1"/>
  <c r="BA86"/>
  <c r="BA87" s="1"/>
  <c r="AZ86"/>
  <c r="AZ87" s="1"/>
  <c r="AY86"/>
  <c r="AY87" s="1"/>
  <c r="AX86"/>
  <c r="AX87" s="1"/>
  <c r="AW86"/>
  <c r="AW87" s="1"/>
  <c r="AV86"/>
  <c r="AV87" s="1"/>
  <c r="AU86"/>
  <c r="AU87" s="1"/>
  <c r="BB84"/>
  <c r="BB85" s="1"/>
  <c r="BA84"/>
  <c r="BA85" s="1"/>
  <c r="AZ84"/>
  <c r="AZ85" s="1"/>
  <c r="AY84"/>
  <c r="AY85" s="1"/>
  <c r="AX84"/>
  <c r="AX85" s="1"/>
  <c r="AW84"/>
  <c r="AW85" s="1"/>
  <c r="AV84"/>
  <c r="AV85" s="1"/>
  <c r="AU84"/>
  <c r="AU85" s="1"/>
  <c r="BB82"/>
  <c r="BB83" s="1"/>
  <c r="BA82"/>
  <c r="BA83" s="1"/>
  <c r="AZ82"/>
  <c r="AZ83" s="1"/>
  <c r="AY82"/>
  <c r="AY83" s="1"/>
  <c r="AX82"/>
  <c r="AX83" s="1"/>
  <c r="AW82"/>
  <c r="AW83" s="1"/>
  <c r="AV82"/>
  <c r="AV83" s="1"/>
  <c r="AU82"/>
  <c r="AU83" s="1"/>
  <c r="BB80"/>
  <c r="BB81" s="1"/>
  <c r="BA80"/>
  <c r="BA81" s="1"/>
  <c r="AZ80"/>
  <c r="AZ81" s="1"/>
  <c r="AY80"/>
  <c r="AY81" s="1"/>
  <c r="AX80"/>
  <c r="AX81" s="1"/>
  <c r="AW80"/>
  <c r="AW81" s="1"/>
  <c r="AV80"/>
  <c r="AV81" s="1"/>
  <c r="AU80"/>
  <c r="AU81" s="1"/>
  <c r="BB78"/>
  <c r="BB79" s="1"/>
  <c r="BA78"/>
  <c r="BA79" s="1"/>
  <c r="AZ78"/>
  <c r="AZ79" s="1"/>
  <c r="AY78"/>
  <c r="AY79" s="1"/>
  <c r="AX78"/>
  <c r="AX79" s="1"/>
  <c r="AW78"/>
  <c r="AW79" s="1"/>
  <c r="AV78"/>
  <c r="AV79" s="1"/>
  <c r="AU78"/>
  <c r="AU79" s="1"/>
  <c r="BB76"/>
  <c r="BB77" s="1"/>
  <c r="BA76"/>
  <c r="BA77" s="1"/>
  <c r="AZ76"/>
  <c r="AZ77" s="1"/>
  <c r="AY76"/>
  <c r="AY77" s="1"/>
  <c r="AX76"/>
  <c r="AX77" s="1"/>
  <c r="AW76"/>
  <c r="AW77" s="1"/>
  <c r="AV76"/>
  <c r="AV77" s="1"/>
  <c r="AU76"/>
  <c r="AU77" s="1"/>
  <c r="BB74"/>
  <c r="BB75" s="1"/>
  <c r="BA74"/>
  <c r="BA75" s="1"/>
  <c r="AZ74"/>
  <c r="AZ75" s="1"/>
  <c r="AY74"/>
  <c r="AY75" s="1"/>
  <c r="AX74"/>
  <c r="AX75" s="1"/>
  <c r="AW74"/>
  <c r="AW75" s="1"/>
  <c r="AV74"/>
  <c r="AV75" s="1"/>
  <c r="AU74"/>
  <c r="AU75" s="1"/>
  <c r="BB72"/>
  <c r="BB73" s="1"/>
  <c r="BA72"/>
  <c r="BA73" s="1"/>
  <c r="AZ72"/>
  <c r="AZ73" s="1"/>
  <c r="AY72"/>
  <c r="AY73" s="1"/>
  <c r="AX72"/>
  <c r="AX73" s="1"/>
  <c r="AW72"/>
  <c r="AW73" s="1"/>
  <c r="AV72"/>
  <c r="AV73" s="1"/>
  <c r="AU72"/>
  <c r="AU73" s="1"/>
  <c r="BB70"/>
  <c r="BB71" s="1"/>
  <c r="BA70"/>
  <c r="BA71" s="1"/>
  <c r="AZ70"/>
  <c r="AZ71" s="1"/>
  <c r="AY70"/>
  <c r="AY71" s="1"/>
  <c r="AX70"/>
  <c r="AX71" s="1"/>
  <c r="AW70"/>
  <c r="AW71" s="1"/>
  <c r="AV70"/>
  <c r="AV71" s="1"/>
  <c r="AU70"/>
  <c r="AU71" s="1"/>
  <c r="BB68"/>
  <c r="BB69" s="1"/>
  <c r="BA68"/>
  <c r="BA69" s="1"/>
  <c r="AZ68"/>
  <c r="AZ69" s="1"/>
  <c r="AY68"/>
  <c r="AY69" s="1"/>
  <c r="AX68"/>
  <c r="AX69" s="1"/>
  <c r="AW68"/>
  <c r="AW69" s="1"/>
  <c r="AV68"/>
  <c r="AV69" s="1"/>
  <c r="AU68"/>
  <c r="AU69" s="1"/>
  <c r="BB66"/>
  <c r="BB67" s="1"/>
  <c r="BA66"/>
  <c r="BA67" s="1"/>
  <c r="AZ66"/>
  <c r="AZ67" s="1"/>
  <c r="AY66"/>
  <c r="AY67" s="1"/>
  <c r="AX66"/>
  <c r="AX67" s="1"/>
  <c r="AW66"/>
  <c r="AW67" s="1"/>
  <c r="AV66"/>
  <c r="AV67" s="1"/>
  <c r="AU66"/>
  <c r="AU67" s="1"/>
  <c r="BB64"/>
  <c r="BB65" s="1"/>
  <c r="BA64"/>
  <c r="BA65" s="1"/>
  <c r="AZ64"/>
  <c r="AZ65" s="1"/>
  <c r="AY64"/>
  <c r="AY65" s="1"/>
  <c r="AX64"/>
  <c r="AX65" s="1"/>
  <c r="AW64"/>
  <c r="AW65" s="1"/>
  <c r="AV64"/>
  <c r="AV65" s="1"/>
  <c r="AU64"/>
  <c r="AU65" s="1"/>
  <c r="BB62"/>
  <c r="BB63" s="1"/>
  <c r="BA62"/>
  <c r="BA63" s="1"/>
  <c r="AZ62"/>
  <c r="AZ63" s="1"/>
  <c r="AY62"/>
  <c r="AY63" s="1"/>
  <c r="AX62"/>
  <c r="AX63" s="1"/>
  <c r="AW62"/>
  <c r="AW63" s="1"/>
  <c r="AV62"/>
  <c r="AV63" s="1"/>
  <c r="AU62"/>
  <c r="AU63" s="1"/>
  <c r="BB60"/>
  <c r="BB61" s="1"/>
  <c r="BA60"/>
  <c r="BA61" s="1"/>
  <c r="AZ60"/>
  <c r="AZ61" s="1"/>
  <c r="AY60"/>
  <c r="AY61" s="1"/>
  <c r="AX60"/>
  <c r="AX61" s="1"/>
  <c r="AW60"/>
  <c r="AW61" s="1"/>
  <c r="AV60"/>
  <c r="AV61" s="1"/>
  <c r="AU60"/>
  <c r="AU61" s="1"/>
  <c r="BB58"/>
  <c r="BB59" s="1"/>
  <c r="BA58"/>
  <c r="BA59" s="1"/>
  <c r="AZ58"/>
  <c r="AZ59" s="1"/>
  <c r="AY58"/>
  <c r="AY59" s="1"/>
  <c r="AX58"/>
  <c r="AX59" s="1"/>
  <c r="AW58"/>
  <c r="AW59" s="1"/>
  <c r="AV58"/>
  <c r="AV59" s="1"/>
  <c r="AU58"/>
  <c r="AU59" s="1"/>
  <c r="BB56"/>
  <c r="BB57" s="1"/>
  <c r="BA56"/>
  <c r="BA57" s="1"/>
  <c r="AZ56"/>
  <c r="AZ57" s="1"/>
  <c r="AY56"/>
  <c r="AY57" s="1"/>
  <c r="AX56"/>
  <c r="AX57" s="1"/>
  <c r="AW56"/>
  <c r="AW57" s="1"/>
  <c r="AV56"/>
  <c r="AV57" s="1"/>
  <c r="AU56"/>
  <c r="AU57" s="1"/>
  <c r="BB54"/>
  <c r="BB55" s="1"/>
  <c r="BA54"/>
  <c r="BA55" s="1"/>
  <c r="AZ54"/>
  <c r="AZ55" s="1"/>
  <c r="AY54"/>
  <c r="AY55" s="1"/>
  <c r="AX54"/>
  <c r="AX55" s="1"/>
  <c r="AW54"/>
  <c r="AW55" s="1"/>
  <c r="AV54"/>
  <c r="AV55" s="1"/>
  <c r="AU54"/>
  <c r="AU55" s="1"/>
  <c r="BB52"/>
  <c r="BB53" s="1"/>
  <c r="BA52"/>
  <c r="BA53" s="1"/>
  <c r="AZ52"/>
  <c r="AZ53" s="1"/>
  <c r="AY52"/>
  <c r="AY53" s="1"/>
  <c r="AX52"/>
  <c r="AX53" s="1"/>
  <c r="AW52"/>
  <c r="AW53" s="1"/>
  <c r="AV52"/>
  <c r="AV53" s="1"/>
  <c r="AU52"/>
  <c r="AU53" s="1"/>
  <c r="BB50"/>
  <c r="BB51" s="1"/>
  <c r="BA50"/>
  <c r="BA51" s="1"/>
  <c r="AZ50"/>
  <c r="AZ51" s="1"/>
  <c r="AY50"/>
  <c r="AY51" s="1"/>
  <c r="AX50"/>
  <c r="AX51" s="1"/>
  <c r="AW50"/>
  <c r="AW51" s="1"/>
  <c r="AV50"/>
  <c r="AV51" s="1"/>
  <c r="AU50"/>
  <c r="AU51" s="1"/>
  <c r="BB48"/>
  <c r="BB49" s="1"/>
  <c r="BA48"/>
  <c r="BA49" s="1"/>
  <c r="AZ48"/>
  <c r="AZ49" s="1"/>
  <c r="AY48"/>
  <c r="AY49" s="1"/>
  <c r="AX48"/>
  <c r="AX49" s="1"/>
  <c r="AW48"/>
  <c r="AW49" s="1"/>
  <c r="AV48"/>
  <c r="AV49" s="1"/>
  <c r="AU48"/>
  <c r="AU49" s="1"/>
  <c r="BB46"/>
  <c r="BB47" s="1"/>
  <c r="BA46"/>
  <c r="BA47" s="1"/>
  <c r="AZ46"/>
  <c r="AZ47" s="1"/>
  <c r="AY46"/>
  <c r="AY47" s="1"/>
  <c r="AX46"/>
  <c r="AX47" s="1"/>
  <c r="AW46"/>
  <c r="AW47" s="1"/>
  <c r="AV46"/>
  <c r="AV47" s="1"/>
  <c r="AU46"/>
  <c r="AU47" s="1"/>
  <c r="BB44"/>
  <c r="BB45" s="1"/>
  <c r="BA44"/>
  <c r="BA45" s="1"/>
  <c r="AZ44"/>
  <c r="AZ45" s="1"/>
  <c r="AY44"/>
  <c r="AY45" s="1"/>
  <c r="AX44"/>
  <c r="AX45" s="1"/>
  <c r="AW44"/>
  <c r="AW45" s="1"/>
  <c r="AV44"/>
  <c r="AV45" s="1"/>
  <c r="AU44"/>
  <c r="AU45" s="1"/>
  <c r="BB42"/>
  <c r="BB43" s="1"/>
  <c r="BA42"/>
  <c r="BA43" s="1"/>
  <c r="AZ42"/>
  <c r="AZ43" s="1"/>
  <c r="AY42"/>
  <c r="AY43" s="1"/>
  <c r="AX42"/>
  <c r="AX43" s="1"/>
  <c r="AW42"/>
  <c r="AW43" s="1"/>
  <c r="AV42"/>
  <c r="AV43" s="1"/>
  <c r="AU42"/>
  <c r="AU43" s="1"/>
  <c r="BB40"/>
  <c r="BB41" s="1"/>
  <c r="BA40"/>
  <c r="BA41" s="1"/>
  <c r="AZ40"/>
  <c r="AZ41" s="1"/>
  <c r="AY40"/>
  <c r="AY41" s="1"/>
  <c r="AX40"/>
  <c r="AX41" s="1"/>
  <c r="AW40"/>
  <c r="AW41" s="1"/>
  <c r="AV40"/>
  <c r="AV41" s="1"/>
  <c r="AU40"/>
  <c r="AU41" s="1"/>
  <c r="BB38"/>
  <c r="BB39" s="1"/>
  <c r="BA38"/>
  <c r="BA39" s="1"/>
  <c r="AZ38"/>
  <c r="AZ39" s="1"/>
  <c r="AY38"/>
  <c r="AY39" s="1"/>
  <c r="AX38"/>
  <c r="AX39" s="1"/>
  <c r="AW38"/>
  <c r="AW39" s="1"/>
  <c r="AV38"/>
  <c r="AV39" s="1"/>
  <c r="AU38"/>
  <c r="AU39" s="1"/>
  <c r="BB36"/>
  <c r="BB37" s="1"/>
  <c r="BA36"/>
  <c r="BA37" s="1"/>
  <c r="AZ36"/>
  <c r="AZ37" s="1"/>
  <c r="AY36"/>
  <c r="AY37" s="1"/>
  <c r="AX36"/>
  <c r="AX37" s="1"/>
  <c r="AW36"/>
  <c r="AW37" s="1"/>
  <c r="AV36"/>
  <c r="AV37" s="1"/>
  <c r="AU36"/>
  <c r="AU37" s="1"/>
  <c r="BB34"/>
  <c r="BB35" s="1"/>
  <c r="BA34"/>
  <c r="BA35" s="1"/>
  <c r="AZ34"/>
  <c r="AZ35" s="1"/>
  <c r="AY34"/>
  <c r="AY35" s="1"/>
  <c r="AX34"/>
  <c r="AX35" s="1"/>
  <c r="AW34"/>
  <c r="AW35" s="1"/>
  <c r="AV34"/>
  <c r="AV35" s="1"/>
  <c r="AU34"/>
  <c r="AU35" s="1"/>
  <c r="BB32"/>
  <c r="BB33" s="1"/>
  <c r="BA32"/>
  <c r="BA33" s="1"/>
  <c r="AZ32"/>
  <c r="AZ33" s="1"/>
  <c r="AY32"/>
  <c r="AY33" s="1"/>
  <c r="AX32"/>
  <c r="AX33" s="1"/>
  <c r="AW32"/>
  <c r="AW33" s="1"/>
  <c r="AV32"/>
  <c r="AV33" s="1"/>
  <c r="AU32"/>
  <c r="AU33" s="1"/>
  <c r="BB30"/>
  <c r="BB31" s="1"/>
  <c r="BA30"/>
  <c r="BA31" s="1"/>
  <c r="AZ30"/>
  <c r="AZ31" s="1"/>
  <c r="AY30"/>
  <c r="AY31" s="1"/>
  <c r="AX30"/>
  <c r="AX31" s="1"/>
  <c r="AW30"/>
  <c r="AW31" s="1"/>
  <c r="AV30"/>
  <c r="AV31" s="1"/>
  <c r="AU30"/>
  <c r="AU31" s="1"/>
  <c r="BB28"/>
  <c r="BB29" s="1"/>
  <c r="BA28"/>
  <c r="BA29" s="1"/>
  <c r="AZ28"/>
  <c r="AZ29" s="1"/>
  <c r="AY28"/>
  <c r="AY29" s="1"/>
  <c r="AX28"/>
  <c r="AX29" s="1"/>
  <c r="AW28"/>
  <c r="AW29" s="1"/>
  <c r="AV28"/>
  <c r="AV29" s="1"/>
  <c r="AU28"/>
  <c r="AU29" s="1"/>
  <c r="BB26"/>
  <c r="BB27" s="1"/>
  <c r="BA26"/>
  <c r="BA27" s="1"/>
  <c r="AZ26"/>
  <c r="AZ27" s="1"/>
  <c r="AY26"/>
  <c r="AY27" s="1"/>
  <c r="AX26"/>
  <c r="AX27" s="1"/>
  <c r="AW26"/>
  <c r="AW27" s="1"/>
  <c r="AV26"/>
  <c r="AV27" s="1"/>
  <c r="AU26"/>
  <c r="AU27" s="1"/>
  <c r="BB24"/>
  <c r="BB25" s="1"/>
  <c r="BA24"/>
  <c r="BA25" s="1"/>
  <c r="AZ24"/>
  <c r="AZ25" s="1"/>
  <c r="AY24"/>
  <c r="AY25" s="1"/>
  <c r="AX24"/>
  <c r="AX25" s="1"/>
  <c r="AW24"/>
  <c r="AW25" s="1"/>
  <c r="AV24"/>
  <c r="AV25" s="1"/>
  <c r="AU24"/>
  <c r="AU25" s="1"/>
  <c r="BB22"/>
  <c r="BB23" s="1"/>
  <c r="BA22"/>
  <c r="BA23" s="1"/>
  <c r="AZ22"/>
  <c r="AZ23" s="1"/>
  <c r="AY22"/>
  <c r="AY23" s="1"/>
  <c r="AX22"/>
  <c r="AX23" s="1"/>
  <c r="AW22"/>
  <c r="AW23" s="1"/>
  <c r="AV22"/>
  <c r="AV23" s="1"/>
  <c r="AU22"/>
  <c r="AU23" s="1"/>
  <c r="BB20"/>
  <c r="BB21" s="1"/>
  <c r="BA20"/>
  <c r="BA21" s="1"/>
  <c r="AZ20"/>
  <c r="AZ21" s="1"/>
  <c r="AY20"/>
  <c r="AY21" s="1"/>
  <c r="AX20"/>
  <c r="AX21" s="1"/>
  <c r="AW20"/>
  <c r="AW21" s="1"/>
  <c r="AV20"/>
  <c r="AV21" s="1"/>
  <c r="AU20"/>
  <c r="AU21" s="1"/>
  <c r="BB18"/>
  <c r="BB19" s="1"/>
  <c r="BA18"/>
  <c r="BA19" s="1"/>
  <c r="AZ18"/>
  <c r="AZ19" s="1"/>
  <c r="AY18"/>
  <c r="AY19" s="1"/>
  <c r="AX18"/>
  <c r="AX19" s="1"/>
  <c r="AW18"/>
  <c r="AW19" s="1"/>
  <c r="AV18"/>
  <c r="AV19" s="1"/>
  <c r="AU18"/>
  <c r="AU19" s="1"/>
  <c r="BB16"/>
  <c r="BB17" s="1"/>
  <c r="BA16"/>
  <c r="BA17" s="1"/>
  <c r="AZ16"/>
  <c r="AZ17" s="1"/>
  <c r="AY16"/>
  <c r="AY17" s="1"/>
  <c r="AX16"/>
  <c r="AX17" s="1"/>
  <c r="AW16"/>
  <c r="AW17" s="1"/>
  <c r="AV16"/>
  <c r="AV17" s="1"/>
  <c r="AU16"/>
  <c r="AU17" s="1"/>
  <c r="BB14"/>
  <c r="BB15" s="1"/>
  <c r="BA14"/>
  <c r="BA15" s="1"/>
  <c r="AZ14"/>
  <c r="AZ15" s="1"/>
  <c r="AY14"/>
  <c r="AY15" s="1"/>
  <c r="AX14"/>
  <c r="AX15" s="1"/>
  <c r="AW14"/>
  <c r="AW15" s="1"/>
  <c r="AV14"/>
  <c r="AV15" s="1"/>
  <c r="AU14"/>
  <c r="AU15" s="1"/>
  <c r="BB12"/>
  <c r="BB13" s="1"/>
  <c r="BA12"/>
  <c r="BA13" s="1"/>
  <c r="AZ12"/>
  <c r="AZ13" s="1"/>
  <c r="AY12"/>
  <c r="AY13" s="1"/>
  <c r="AX12"/>
  <c r="AX13" s="1"/>
  <c r="AW12"/>
  <c r="AW13" s="1"/>
  <c r="AV12"/>
  <c r="AV13" s="1"/>
  <c r="AU12"/>
  <c r="AU13" s="1"/>
  <c r="BB24" i="1"/>
  <c r="BB25" s="1"/>
  <c r="BA24"/>
  <c r="BA25" s="1"/>
  <c r="AZ24"/>
  <c r="AZ25" s="1"/>
  <c r="AY24"/>
  <c r="AY25" s="1"/>
  <c r="AX24"/>
  <c r="AX25" s="1"/>
  <c r="AW24"/>
  <c r="AW25" s="1"/>
  <c r="AV24"/>
  <c r="AV25" s="1"/>
  <c r="AU24"/>
  <c r="AU25" s="1"/>
  <c r="BB22"/>
  <c r="BB23" s="1"/>
  <c r="BA22"/>
  <c r="BA23" s="1"/>
  <c r="AZ22"/>
  <c r="AZ23" s="1"/>
  <c r="AY22"/>
  <c r="AY23" s="1"/>
  <c r="AX22"/>
  <c r="AX23" s="1"/>
  <c r="AW22"/>
  <c r="AW23" s="1"/>
  <c r="AV22"/>
  <c r="AV23" s="1"/>
  <c r="AU22"/>
  <c r="AU23" s="1"/>
  <c r="BB20"/>
  <c r="BB21" s="1"/>
  <c r="BA20"/>
  <c r="BA21" s="1"/>
  <c r="AZ20"/>
  <c r="AZ21" s="1"/>
  <c r="AY20"/>
  <c r="AY21" s="1"/>
  <c r="AX20"/>
  <c r="AX21" s="1"/>
  <c r="AW20"/>
  <c r="AW21" s="1"/>
  <c r="AV20"/>
  <c r="AV21" s="1"/>
  <c r="AU20"/>
  <c r="AU21" s="1"/>
  <c r="BB18"/>
  <c r="BB19" s="1"/>
  <c r="BA18"/>
  <c r="BA19" s="1"/>
  <c r="AZ18"/>
  <c r="AZ19" s="1"/>
  <c r="AY18"/>
  <c r="AY19" s="1"/>
  <c r="AX18"/>
  <c r="AX19" s="1"/>
  <c r="AW18"/>
  <c r="AW19" s="1"/>
  <c r="AV18"/>
  <c r="AV19" s="1"/>
  <c r="AU18"/>
  <c r="AU19" s="1"/>
  <c r="BB16"/>
  <c r="BB17" s="1"/>
  <c r="BA16"/>
  <c r="BA17" s="1"/>
  <c r="AZ16"/>
  <c r="AZ17" s="1"/>
  <c r="AY16"/>
  <c r="AY17" s="1"/>
  <c r="AX16"/>
  <c r="AX17" s="1"/>
  <c r="AW16"/>
  <c r="AW17" s="1"/>
  <c r="AV16"/>
  <c r="AV17" s="1"/>
  <c r="AU16"/>
  <c r="AU17" s="1"/>
  <c r="BB14"/>
  <c r="BB15" s="1"/>
  <c r="BA14"/>
  <c r="BA15" s="1"/>
  <c r="AZ14"/>
  <c r="AZ15" s="1"/>
  <c r="AY14"/>
  <c r="AY15" s="1"/>
  <c r="AX14"/>
  <c r="AX15" s="1"/>
  <c r="AW14"/>
  <c r="AW15" s="1"/>
  <c r="AV14"/>
  <c r="AV15" s="1"/>
  <c r="AU14"/>
  <c r="AU15" s="1"/>
  <c r="B12" i="5" l="1"/>
  <c r="T9" l="1"/>
  <c r="T8"/>
  <c r="T2"/>
  <c r="T1"/>
  <c r="S1"/>
  <c r="R7"/>
  <c r="R6"/>
  <c r="R5"/>
  <c r="R4"/>
  <c r="R3"/>
  <c r="R2"/>
  <c r="R1"/>
  <c r="O9"/>
  <c r="O8"/>
  <c r="C105" s="1"/>
  <c r="O3"/>
  <c r="O2"/>
  <c r="M8"/>
  <c r="B105" s="1"/>
  <c r="M7"/>
  <c r="B127" s="1"/>
  <c r="M3"/>
  <c r="M2"/>
  <c r="B117"/>
  <c r="J100"/>
  <c r="H97"/>
  <c r="AP95"/>
  <c r="AO95"/>
  <c r="AN95"/>
  <c r="AM95"/>
  <c r="AL95"/>
  <c r="AK95"/>
  <c r="AJ95"/>
  <c r="AI95"/>
  <c r="AH95"/>
  <c r="AG95"/>
  <c r="AF95"/>
  <c r="AE95"/>
  <c r="AD95"/>
  <c r="AC95"/>
  <c r="AB95"/>
  <c r="AA95"/>
  <c r="Z95"/>
  <c r="Q95"/>
  <c r="P95"/>
  <c r="E95"/>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AP84"/>
  <c r="AO84"/>
  <c r="AN84"/>
  <c r="AM84"/>
  <c r="AL84"/>
  <c r="AK84"/>
  <c r="AJ84"/>
  <c r="AI84"/>
  <c r="AH84"/>
  <c r="AG84"/>
  <c r="AF84"/>
  <c r="AE84"/>
  <c r="AD84"/>
  <c r="AC84"/>
  <c r="AB84"/>
  <c r="AA84"/>
  <c r="Z84"/>
  <c r="Q84"/>
  <c r="P84"/>
  <c r="AP83"/>
  <c r="AO83"/>
  <c r="AN83"/>
  <c r="AM83"/>
  <c r="AL83"/>
  <c r="AK83"/>
  <c r="AJ83"/>
  <c r="AI83"/>
  <c r="AH83"/>
  <c r="AG83"/>
  <c r="AF83"/>
  <c r="AE83"/>
  <c r="AD83"/>
  <c r="AC83"/>
  <c r="AB83"/>
  <c r="AA83"/>
  <c r="Z83"/>
  <c r="Q83"/>
  <c r="P83"/>
  <c r="AP82"/>
  <c r="AO82"/>
  <c r="AN82"/>
  <c r="AM82"/>
  <c r="AL82"/>
  <c r="AK82"/>
  <c r="AJ82"/>
  <c r="AI82"/>
  <c r="AH82"/>
  <c r="AG82"/>
  <c r="AF82"/>
  <c r="AE82"/>
  <c r="AD82"/>
  <c r="AC82"/>
  <c r="AB82"/>
  <c r="AA82"/>
  <c r="Z82"/>
  <c r="Q82"/>
  <c r="P82"/>
  <c r="AP81"/>
  <c r="AO81"/>
  <c r="AN81"/>
  <c r="AM81"/>
  <c r="AL81"/>
  <c r="AK81"/>
  <c r="AJ81"/>
  <c r="AI81"/>
  <c r="AH81"/>
  <c r="AG81"/>
  <c r="AF81"/>
  <c r="AE81"/>
  <c r="AD81"/>
  <c r="AC81"/>
  <c r="AB81"/>
  <c r="AA81"/>
  <c r="Z81"/>
  <c r="Q81"/>
  <c r="P81"/>
  <c r="AP80"/>
  <c r="AO80"/>
  <c r="AN80"/>
  <c r="AM80"/>
  <c r="AL80"/>
  <c r="AK80"/>
  <c r="AJ80"/>
  <c r="AI80"/>
  <c r="AH80"/>
  <c r="AG80"/>
  <c r="AF80"/>
  <c r="AE80"/>
  <c r="AD80"/>
  <c r="AC80"/>
  <c r="AB80"/>
  <c r="AA80"/>
  <c r="Z80"/>
  <c r="Q80"/>
  <c r="P80"/>
  <c r="AP79"/>
  <c r="AO79"/>
  <c r="AN79"/>
  <c r="AM79"/>
  <c r="AL79"/>
  <c r="AK79"/>
  <c r="AJ79"/>
  <c r="AI79"/>
  <c r="AH79"/>
  <c r="AG79"/>
  <c r="AF79"/>
  <c r="AE79"/>
  <c r="AD79"/>
  <c r="AC79"/>
  <c r="AB79"/>
  <c r="AA79"/>
  <c r="Z79"/>
  <c r="Q79"/>
  <c r="P79"/>
  <c r="AP78"/>
  <c r="AO78"/>
  <c r="AN78"/>
  <c r="AM78"/>
  <c r="AL78"/>
  <c r="AK78"/>
  <c r="AJ78"/>
  <c r="AI78"/>
  <c r="AH78"/>
  <c r="AG78"/>
  <c r="AF78"/>
  <c r="AE78"/>
  <c r="AD78"/>
  <c r="AC78"/>
  <c r="AB78"/>
  <c r="AA78"/>
  <c r="Z78"/>
  <c r="Q78"/>
  <c r="P78"/>
  <c r="AP77"/>
  <c r="AO77"/>
  <c r="AN77"/>
  <c r="AM77"/>
  <c r="AL77"/>
  <c r="AK77"/>
  <c r="AJ77"/>
  <c r="AI77"/>
  <c r="AH77"/>
  <c r="AG77"/>
  <c r="AF77"/>
  <c r="AE77"/>
  <c r="AD77"/>
  <c r="AC77"/>
  <c r="AB77"/>
  <c r="AA77"/>
  <c r="Z77"/>
  <c r="Q77"/>
  <c r="P77"/>
  <c r="AP76"/>
  <c r="AO76"/>
  <c r="AN76"/>
  <c r="AM76"/>
  <c r="AL76"/>
  <c r="AK76"/>
  <c r="AJ76"/>
  <c r="AI76"/>
  <c r="AH76"/>
  <c r="AG76"/>
  <c r="AF76"/>
  <c r="AE76"/>
  <c r="AD76"/>
  <c r="AC76"/>
  <c r="AB76"/>
  <c r="AA76"/>
  <c r="Z76"/>
  <c r="Q76"/>
  <c r="P76"/>
  <c r="AP75"/>
  <c r="AO75"/>
  <c r="AN75"/>
  <c r="AM75"/>
  <c r="AL75"/>
  <c r="AK75"/>
  <c r="AJ75"/>
  <c r="AI75"/>
  <c r="AH75"/>
  <c r="AG75"/>
  <c r="AF75"/>
  <c r="AE75"/>
  <c r="AD75"/>
  <c r="AC75"/>
  <c r="AB75"/>
  <c r="AA75"/>
  <c r="Z75"/>
  <c r="Q75"/>
  <c r="P75"/>
  <c r="AP74"/>
  <c r="AO74"/>
  <c r="AN74"/>
  <c r="AM74"/>
  <c r="AL74"/>
  <c r="AK74"/>
  <c r="AJ74"/>
  <c r="AI74"/>
  <c r="AH74"/>
  <c r="AG74"/>
  <c r="AF74"/>
  <c r="AE74"/>
  <c r="AD74"/>
  <c r="AC74"/>
  <c r="AB74"/>
  <c r="AA74"/>
  <c r="Z74"/>
  <c r="Q74"/>
  <c r="P74"/>
  <c r="AP73"/>
  <c r="AO73"/>
  <c r="AN73"/>
  <c r="AM73"/>
  <c r="AL73"/>
  <c r="AK73"/>
  <c r="AJ73"/>
  <c r="AI73"/>
  <c r="AH73"/>
  <c r="AG73"/>
  <c r="AF73"/>
  <c r="AE73"/>
  <c r="AD73"/>
  <c r="AC73"/>
  <c r="AB73"/>
  <c r="AA73"/>
  <c r="Z73"/>
  <c r="Q73"/>
  <c r="P73"/>
  <c r="AP72"/>
  <c r="AO72"/>
  <c r="AN72"/>
  <c r="AM72"/>
  <c r="AL72"/>
  <c r="AK72"/>
  <c r="AJ72"/>
  <c r="AI72"/>
  <c r="AH72"/>
  <c r="AG72"/>
  <c r="AF72"/>
  <c r="AE72"/>
  <c r="AD72"/>
  <c r="AC72"/>
  <c r="AB72"/>
  <c r="AA72"/>
  <c r="Z72"/>
  <c r="Q72"/>
  <c r="P72"/>
  <c r="AP71"/>
  <c r="AO71"/>
  <c r="AN71"/>
  <c r="AM71"/>
  <c r="AL71"/>
  <c r="AK71"/>
  <c r="AJ71"/>
  <c r="AI71"/>
  <c r="AH71"/>
  <c r="AG71"/>
  <c r="AF71"/>
  <c r="AE71"/>
  <c r="AD71"/>
  <c r="AC71"/>
  <c r="AB71"/>
  <c r="AA71"/>
  <c r="Z71"/>
  <c r="Q71"/>
  <c r="P71"/>
  <c r="AP70"/>
  <c r="AO70"/>
  <c r="AN70"/>
  <c r="AM70"/>
  <c r="AL70"/>
  <c r="AK70"/>
  <c r="AJ70"/>
  <c r="AI70"/>
  <c r="AH70"/>
  <c r="AG70"/>
  <c r="AF70"/>
  <c r="AE70"/>
  <c r="AD70"/>
  <c r="AC70"/>
  <c r="AB70"/>
  <c r="AA70"/>
  <c r="Z70"/>
  <c r="Q70"/>
  <c r="P70"/>
  <c r="AP69"/>
  <c r="AO69"/>
  <c r="AN69"/>
  <c r="AM69"/>
  <c r="AL69"/>
  <c r="AK69"/>
  <c r="AJ69"/>
  <c r="AI69"/>
  <c r="AH69"/>
  <c r="AG69"/>
  <c r="AF69"/>
  <c r="AE69"/>
  <c r="AD69"/>
  <c r="AC69"/>
  <c r="AB69"/>
  <c r="AA69"/>
  <c r="Z69"/>
  <c r="Q69"/>
  <c r="P69"/>
  <c r="AP68"/>
  <c r="AO68"/>
  <c r="AN68"/>
  <c r="AM68"/>
  <c r="AL68"/>
  <c r="AK68"/>
  <c r="AJ68"/>
  <c r="AI68"/>
  <c r="AH68"/>
  <c r="AG68"/>
  <c r="AF68"/>
  <c r="AE68"/>
  <c r="AD68"/>
  <c r="AC68"/>
  <c r="AB68"/>
  <c r="AA68"/>
  <c r="Z68"/>
  <c r="Q68"/>
  <c r="P68"/>
  <c r="AP67"/>
  <c r="AO67"/>
  <c r="AN67"/>
  <c r="AM67"/>
  <c r="AL67"/>
  <c r="AK67"/>
  <c r="AJ67"/>
  <c r="AI67"/>
  <c r="AH67"/>
  <c r="AG67"/>
  <c r="AF67"/>
  <c r="AE67"/>
  <c r="AD67"/>
  <c r="AC67"/>
  <c r="AB67"/>
  <c r="AA67"/>
  <c r="Z67"/>
  <c r="Q67"/>
  <c r="P67"/>
  <c r="AP66"/>
  <c r="AO66"/>
  <c r="AN66"/>
  <c r="AM66"/>
  <c r="AL66"/>
  <c r="AK66"/>
  <c r="AJ66"/>
  <c r="AI66"/>
  <c r="AH66"/>
  <c r="AG66"/>
  <c r="AF66"/>
  <c r="AE66"/>
  <c r="AD66"/>
  <c r="AC66"/>
  <c r="AB66"/>
  <c r="AA66"/>
  <c r="Z66"/>
  <c r="Q66"/>
  <c r="P66"/>
  <c r="AP65"/>
  <c r="AO65"/>
  <c r="AN65"/>
  <c r="AM65"/>
  <c r="AL65"/>
  <c r="AK65"/>
  <c r="AJ65"/>
  <c r="AI65"/>
  <c r="AH65"/>
  <c r="AG65"/>
  <c r="AF65"/>
  <c r="AE65"/>
  <c r="AD65"/>
  <c r="AC65"/>
  <c r="AB65"/>
  <c r="AA65"/>
  <c r="Z65"/>
  <c r="Q65"/>
  <c r="P65"/>
  <c r="AP64"/>
  <c r="AO64"/>
  <c r="AN64"/>
  <c r="AM64"/>
  <c r="AL64"/>
  <c r="AK64"/>
  <c r="AJ64"/>
  <c r="AI64"/>
  <c r="AH64"/>
  <c r="AG64"/>
  <c r="AF64"/>
  <c r="AE64"/>
  <c r="AD64"/>
  <c r="AC64"/>
  <c r="AB64"/>
  <c r="AA64"/>
  <c r="Z64"/>
  <c r="Q64"/>
  <c r="P64"/>
  <c r="AP63"/>
  <c r="AO63"/>
  <c r="AN63"/>
  <c r="AM63"/>
  <c r="AL63"/>
  <c r="AK63"/>
  <c r="AJ63"/>
  <c r="AI63"/>
  <c r="AH63"/>
  <c r="AG63"/>
  <c r="AF63"/>
  <c r="AE63"/>
  <c r="AD63"/>
  <c r="AC63"/>
  <c r="AB63"/>
  <c r="AA63"/>
  <c r="Z63"/>
  <c r="Q63"/>
  <c r="P63"/>
  <c r="AP62"/>
  <c r="AO62"/>
  <c r="AN62"/>
  <c r="AM62"/>
  <c r="AL62"/>
  <c r="AK62"/>
  <c r="AJ62"/>
  <c r="AI62"/>
  <c r="AH62"/>
  <c r="AG62"/>
  <c r="AF62"/>
  <c r="AE62"/>
  <c r="AD62"/>
  <c r="AC62"/>
  <c r="AB62"/>
  <c r="AA62"/>
  <c r="Z62"/>
  <c r="Q62"/>
  <c r="P62"/>
  <c r="AP61"/>
  <c r="AO61"/>
  <c r="AN61"/>
  <c r="AM61"/>
  <c r="AL61"/>
  <c r="AK61"/>
  <c r="AJ61"/>
  <c r="AI61"/>
  <c r="AH61"/>
  <c r="AG61"/>
  <c r="AF61"/>
  <c r="AE61"/>
  <c r="AD61"/>
  <c r="AC61"/>
  <c r="AB61"/>
  <c r="AA61"/>
  <c r="Z61"/>
  <c r="Q61"/>
  <c r="P61"/>
  <c r="AP60"/>
  <c r="AO60"/>
  <c r="AN60"/>
  <c r="AM60"/>
  <c r="AL60"/>
  <c r="AK60"/>
  <c r="AJ60"/>
  <c r="AI60"/>
  <c r="AH60"/>
  <c r="AG60"/>
  <c r="AF60"/>
  <c r="AE60"/>
  <c r="AD60"/>
  <c r="AC60"/>
  <c r="AB60"/>
  <c r="AA60"/>
  <c r="Z60"/>
  <c r="Q60"/>
  <c r="P60"/>
  <c r="AP59"/>
  <c r="AO59"/>
  <c r="AN59"/>
  <c r="AM59"/>
  <c r="AL59"/>
  <c r="AK59"/>
  <c r="AJ59"/>
  <c r="AI59"/>
  <c r="AH59"/>
  <c r="AG59"/>
  <c r="AF59"/>
  <c r="AE59"/>
  <c r="AD59"/>
  <c r="AC59"/>
  <c r="AB59"/>
  <c r="AA59"/>
  <c r="Z59"/>
  <c r="Q59"/>
  <c r="P59"/>
  <c r="AP58"/>
  <c r="AO58"/>
  <c r="AN58"/>
  <c r="AM58"/>
  <c r="AL58"/>
  <c r="AK58"/>
  <c r="AJ58"/>
  <c r="AI58"/>
  <c r="AH58"/>
  <c r="AG58"/>
  <c r="AF58"/>
  <c r="AE58"/>
  <c r="AD58"/>
  <c r="AC58"/>
  <c r="AB58"/>
  <c r="AA58"/>
  <c r="Z58"/>
  <c r="Q58"/>
  <c r="P58"/>
  <c r="AP57"/>
  <c r="AO57"/>
  <c r="AN57"/>
  <c r="AM57"/>
  <c r="AL57"/>
  <c r="AK57"/>
  <c r="AJ57"/>
  <c r="AI57"/>
  <c r="AH57"/>
  <c r="AG57"/>
  <c r="AF57"/>
  <c r="AE57"/>
  <c r="AD57"/>
  <c r="AC57"/>
  <c r="AB57"/>
  <c r="AA57"/>
  <c r="Z57"/>
  <c r="Q57"/>
  <c r="P57"/>
  <c r="AP56"/>
  <c r="AO56"/>
  <c r="AN56"/>
  <c r="AM56"/>
  <c r="AL56"/>
  <c r="AK56"/>
  <c r="AJ56"/>
  <c r="AI56"/>
  <c r="AH56"/>
  <c r="AG56"/>
  <c r="AF56"/>
  <c r="AE56"/>
  <c r="AD56"/>
  <c r="AC56"/>
  <c r="AB56"/>
  <c r="AA56"/>
  <c r="Z56"/>
  <c r="Q56"/>
  <c r="P56"/>
  <c r="AP55"/>
  <c r="AO55"/>
  <c r="AN55"/>
  <c r="AM55"/>
  <c r="AL55"/>
  <c r="AK55"/>
  <c r="AJ55"/>
  <c r="AI55"/>
  <c r="AH55"/>
  <c r="AG55"/>
  <c r="AF55"/>
  <c r="AE55"/>
  <c r="AD55"/>
  <c r="AC55"/>
  <c r="AB55"/>
  <c r="AA55"/>
  <c r="Z55"/>
  <c r="Q55"/>
  <c r="P55"/>
  <c r="AP54"/>
  <c r="AO54"/>
  <c r="AN54"/>
  <c r="AM54"/>
  <c r="AL54"/>
  <c r="AK54"/>
  <c r="AJ54"/>
  <c r="AI54"/>
  <c r="AH54"/>
  <c r="AG54"/>
  <c r="AF54"/>
  <c r="AE54"/>
  <c r="AD54"/>
  <c r="AC54"/>
  <c r="AB54"/>
  <c r="AA54"/>
  <c r="Z54"/>
  <c r="Q54"/>
  <c r="P54"/>
  <c r="AP53"/>
  <c r="AO53"/>
  <c r="AN53"/>
  <c r="AM53"/>
  <c r="AL53"/>
  <c r="AK53"/>
  <c r="AJ53"/>
  <c r="AI53"/>
  <c r="AH53"/>
  <c r="AG53"/>
  <c r="AF53"/>
  <c r="AE53"/>
  <c r="AD53"/>
  <c r="AC53"/>
  <c r="AB53"/>
  <c r="AA53"/>
  <c r="Z53"/>
  <c r="Q53"/>
  <c r="P53"/>
  <c r="AP52"/>
  <c r="AO52"/>
  <c r="AN52"/>
  <c r="AM52"/>
  <c r="AL52"/>
  <c r="AK52"/>
  <c r="AJ52"/>
  <c r="AI52"/>
  <c r="AH52"/>
  <c r="AG52"/>
  <c r="AF52"/>
  <c r="AE52"/>
  <c r="AD52"/>
  <c r="AC52"/>
  <c r="AB52"/>
  <c r="AA52"/>
  <c r="Z52"/>
  <c r="Q52"/>
  <c r="P52"/>
  <c r="AP51"/>
  <c r="AO51"/>
  <c r="AN51"/>
  <c r="AM51"/>
  <c r="AL51"/>
  <c r="AK51"/>
  <c r="AJ51"/>
  <c r="AI51"/>
  <c r="AH51"/>
  <c r="AG51"/>
  <c r="AF51"/>
  <c r="AE51"/>
  <c r="AD51"/>
  <c r="AC51"/>
  <c r="AB51"/>
  <c r="AA51"/>
  <c r="Z51"/>
  <c r="Q51"/>
  <c r="P51"/>
  <c r="AP50"/>
  <c r="AO50"/>
  <c r="AN50"/>
  <c r="AM50"/>
  <c r="AL50"/>
  <c r="AK50"/>
  <c r="AJ50"/>
  <c r="AI50"/>
  <c r="AH50"/>
  <c r="AG50"/>
  <c r="AF50"/>
  <c r="AE50"/>
  <c r="AD50"/>
  <c r="AC50"/>
  <c r="AB50"/>
  <c r="AA50"/>
  <c r="Z50"/>
  <c r="Q50"/>
  <c r="P50"/>
  <c r="AP49"/>
  <c r="AO49"/>
  <c r="AN49"/>
  <c r="AM49"/>
  <c r="AL49"/>
  <c r="AK49"/>
  <c r="AJ49"/>
  <c r="AI49"/>
  <c r="AH49"/>
  <c r="AG49"/>
  <c r="AF49"/>
  <c r="AE49"/>
  <c r="AD49"/>
  <c r="AC49"/>
  <c r="AB49"/>
  <c r="AA49"/>
  <c r="Z49"/>
  <c r="Q49"/>
  <c r="P49"/>
  <c r="AP48"/>
  <c r="AO48"/>
  <c r="AN48"/>
  <c r="AM48"/>
  <c r="AL48"/>
  <c r="AK48"/>
  <c r="AJ48"/>
  <c r="AI48"/>
  <c r="AH48"/>
  <c r="AG48"/>
  <c r="AF48"/>
  <c r="AE48"/>
  <c r="AD48"/>
  <c r="AC48"/>
  <c r="AB48"/>
  <c r="AA48"/>
  <c r="Q48"/>
  <c r="AP47"/>
  <c r="AO47"/>
  <c r="AN47"/>
  <c r="AM47"/>
  <c r="AL47"/>
  <c r="AK47"/>
  <c r="AJ47"/>
  <c r="AI47"/>
  <c r="AH47"/>
  <c r="AG47"/>
  <c r="AF47"/>
  <c r="AE47"/>
  <c r="AD47"/>
  <c r="AC47"/>
  <c r="AB47"/>
  <c r="AA47"/>
  <c r="Z47"/>
  <c r="Q47"/>
  <c r="P47"/>
  <c r="AP46"/>
  <c r="AO46"/>
  <c r="AN46"/>
  <c r="AM46"/>
  <c r="AL46"/>
  <c r="AK46"/>
  <c r="AJ46"/>
  <c r="AI46"/>
  <c r="AH46"/>
  <c r="AG46"/>
  <c r="AF46"/>
  <c r="AE46"/>
  <c r="AD46"/>
  <c r="AC46"/>
  <c r="AB46"/>
  <c r="AA46"/>
  <c r="Z46"/>
  <c r="Q46"/>
  <c r="P46"/>
  <c r="AP45"/>
  <c r="AO45"/>
  <c r="AN45"/>
  <c r="AM45"/>
  <c r="AL45"/>
  <c r="AK45"/>
  <c r="AJ45"/>
  <c r="AI45"/>
  <c r="AH45"/>
  <c r="AG45"/>
  <c r="AF45"/>
  <c r="AE45"/>
  <c r="AD45"/>
  <c r="AC45"/>
  <c r="AB45"/>
  <c r="AA45"/>
  <c r="Z45"/>
  <c r="Q45"/>
  <c r="P45"/>
  <c r="AP44"/>
  <c r="AO44"/>
  <c r="AN44"/>
  <c r="AM44"/>
  <c r="AL44"/>
  <c r="AK44"/>
  <c r="AJ44"/>
  <c r="AI44"/>
  <c r="AH44"/>
  <c r="AG44"/>
  <c r="AF44"/>
  <c r="AE44"/>
  <c r="AD44"/>
  <c r="AC44"/>
  <c r="AB44"/>
  <c r="AA44"/>
  <c r="Z44"/>
  <c r="Q44"/>
  <c r="P44"/>
  <c r="AP43"/>
  <c r="AO43"/>
  <c r="AN43"/>
  <c r="AM43"/>
  <c r="AL43"/>
  <c r="AK43"/>
  <c r="AJ43"/>
  <c r="AI43"/>
  <c r="AH43"/>
  <c r="AG43"/>
  <c r="AF43"/>
  <c r="AE43"/>
  <c r="AD43"/>
  <c r="AC43"/>
  <c r="AB43"/>
  <c r="AA43"/>
  <c r="Z43"/>
  <c r="Q43"/>
  <c r="P43"/>
  <c r="AP42"/>
  <c r="AO42"/>
  <c r="AN42"/>
  <c r="AM42"/>
  <c r="AL42"/>
  <c r="AK42"/>
  <c r="AJ42"/>
  <c r="AI42"/>
  <c r="AH42"/>
  <c r="AG42"/>
  <c r="AF42"/>
  <c r="AE42"/>
  <c r="AD42"/>
  <c r="AC42"/>
  <c r="AB42"/>
  <c r="AA42"/>
  <c r="Z42"/>
  <c r="Q42"/>
  <c r="P42"/>
  <c r="AP41"/>
  <c r="AO41"/>
  <c r="AN41"/>
  <c r="AM41"/>
  <c r="AL41"/>
  <c r="AK41"/>
  <c r="AJ41"/>
  <c r="AI41"/>
  <c r="AH41"/>
  <c r="AG41"/>
  <c r="AF41"/>
  <c r="AE41"/>
  <c r="AD41"/>
  <c r="AC41"/>
  <c r="AB41"/>
  <c r="AA41"/>
  <c r="Z41"/>
  <c r="Q41"/>
  <c r="P41"/>
  <c r="AP40"/>
  <c r="AO40"/>
  <c r="AN40"/>
  <c r="AM40"/>
  <c r="AL40"/>
  <c r="AK40"/>
  <c r="AJ40"/>
  <c r="AI40"/>
  <c r="AH40"/>
  <c r="AG40"/>
  <c r="AF40"/>
  <c r="AE40"/>
  <c r="AD40"/>
  <c r="AC40"/>
  <c r="AB40"/>
  <c r="AA40"/>
  <c r="Z40"/>
  <c r="Q40"/>
  <c r="P40"/>
  <c r="AP39"/>
  <c r="AO39"/>
  <c r="AN39"/>
  <c r="AM39"/>
  <c r="AL39"/>
  <c r="AK39"/>
  <c r="AJ39"/>
  <c r="AI39"/>
  <c r="AH39"/>
  <c r="AG39"/>
  <c r="AF39"/>
  <c r="AE39"/>
  <c r="AD39"/>
  <c r="AC39"/>
  <c r="AB39"/>
  <c r="AA39"/>
  <c r="Z39"/>
  <c r="Q39"/>
  <c r="P39"/>
  <c r="AP38"/>
  <c r="AO38"/>
  <c r="AN38"/>
  <c r="AM38"/>
  <c r="AL38"/>
  <c r="AK38"/>
  <c r="AJ38"/>
  <c r="AI38"/>
  <c r="AH38"/>
  <c r="AG38"/>
  <c r="AF38"/>
  <c r="AE38"/>
  <c r="AD38"/>
  <c r="AC38"/>
  <c r="AB38"/>
  <c r="AA38"/>
  <c r="Z38"/>
  <c r="Q38"/>
  <c r="P38"/>
  <c r="AP37"/>
  <c r="AO37"/>
  <c r="AN37"/>
  <c r="AM37"/>
  <c r="AL37"/>
  <c r="AK37"/>
  <c r="AJ37"/>
  <c r="AI37"/>
  <c r="AH37"/>
  <c r="AG37"/>
  <c r="AF37"/>
  <c r="AE37"/>
  <c r="AD37"/>
  <c r="AC37"/>
  <c r="AB37"/>
  <c r="AA37"/>
  <c r="Z37"/>
  <c r="Q37"/>
  <c r="P37"/>
  <c r="AP36"/>
  <c r="AO36"/>
  <c r="AN36"/>
  <c r="AM36"/>
  <c r="AL36"/>
  <c r="AK36"/>
  <c r="AJ36"/>
  <c r="AI36"/>
  <c r="AH36"/>
  <c r="AG36"/>
  <c r="AF36"/>
  <c r="AE36"/>
  <c r="AD36"/>
  <c r="AC36"/>
  <c r="AB36"/>
  <c r="AA36"/>
  <c r="Z36"/>
  <c r="Q36"/>
  <c r="P36"/>
  <c r="AP35"/>
  <c r="AO35"/>
  <c r="AN35"/>
  <c r="AM35"/>
  <c r="AL35"/>
  <c r="AK35"/>
  <c r="AJ35"/>
  <c r="AI35"/>
  <c r="AH35"/>
  <c r="AG35"/>
  <c r="AF35"/>
  <c r="AE35"/>
  <c r="AD35"/>
  <c r="AC35"/>
  <c r="AB35"/>
  <c r="AA35"/>
  <c r="Z35"/>
  <c r="Q35"/>
  <c r="P35"/>
  <c r="AP34"/>
  <c r="AO34"/>
  <c r="AN34"/>
  <c r="AM34"/>
  <c r="AL34"/>
  <c r="AK34"/>
  <c r="AJ34"/>
  <c r="AI34"/>
  <c r="AH34"/>
  <c r="AG34"/>
  <c r="AF34"/>
  <c r="AE34"/>
  <c r="AD34"/>
  <c r="AC34"/>
  <c r="AB34"/>
  <c r="AA34"/>
  <c r="Z34"/>
  <c r="Q34"/>
  <c r="P34"/>
  <c r="AP33"/>
  <c r="AO33"/>
  <c r="AN33"/>
  <c r="AM33"/>
  <c r="AL33"/>
  <c r="AK33"/>
  <c r="AJ33"/>
  <c r="AI33"/>
  <c r="AH33"/>
  <c r="AG33"/>
  <c r="AF33"/>
  <c r="AE33"/>
  <c r="AD33"/>
  <c r="AC33"/>
  <c r="AB33"/>
  <c r="AA33"/>
  <c r="Z33"/>
  <c r="Q33"/>
  <c r="P33"/>
  <c r="AP32"/>
  <c r="AO32"/>
  <c r="AN32"/>
  <c r="AM32"/>
  <c r="AL32"/>
  <c r="AK32"/>
  <c r="AJ32"/>
  <c r="AI32"/>
  <c r="AH32"/>
  <c r="AG32"/>
  <c r="AF32"/>
  <c r="AE32"/>
  <c r="AD32"/>
  <c r="AC32"/>
  <c r="AB32"/>
  <c r="AA32"/>
  <c r="Z32"/>
  <c r="Q32"/>
  <c r="P32"/>
  <c r="AP31"/>
  <c r="AO31"/>
  <c r="AN31"/>
  <c r="AM31"/>
  <c r="AL31"/>
  <c r="AK31"/>
  <c r="AJ31"/>
  <c r="AI31"/>
  <c r="AH31"/>
  <c r="AG31"/>
  <c r="AF31"/>
  <c r="AE31"/>
  <c r="AD31"/>
  <c r="AC31"/>
  <c r="AB31"/>
  <c r="AA31"/>
  <c r="Z31"/>
  <c r="Q31"/>
  <c r="P31"/>
  <c r="AP30"/>
  <c r="AO30"/>
  <c r="AN30"/>
  <c r="AM30"/>
  <c r="AL30"/>
  <c r="AK30"/>
  <c r="AJ30"/>
  <c r="AI30"/>
  <c r="AH30"/>
  <c r="AG30"/>
  <c r="AF30"/>
  <c r="AE30"/>
  <c r="AD30"/>
  <c r="AC30"/>
  <c r="AB30"/>
  <c r="AA30"/>
  <c r="Z30"/>
  <c r="Q30"/>
  <c r="P30"/>
  <c r="AP29"/>
  <c r="AO29"/>
  <c r="AN29"/>
  <c r="AM29"/>
  <c r="AL29"/>
  <c r="AK29"/>
  <c r="AJ29"/>
  <c r="AI29"/>
  <c r="AH29"/>
  <c r="AG29"/>
  <c r="AF29"/>
  <c r="AE29"/>
  <c r="AD29"/>
  <c r="AC29"/>
  <c r="AB29"/>
  <c r="AA29"/>
  <c r="Z29"/>
  <c r="Q29"/>
  <c r="P29"/>
  <c r="AP28"/>
  <c r="AO28"/>
  <c r="AN28"/>
  <c r="AM28"/>
  <c r="AL28"/>
  <c r="AK28"/>
  <c r="AJ28"/>
  <c r="AI28"/>
  <c r="AH28"/>
  <c r="AG28"/>
  <c r="AF28"/>
  <c r="AE28"/>
  <c r="AD28"/>
  <c r="AC28"/>
  <c r="AB28"/>
  <c r="AA28"/>
  <c r="Z28"/>
  <c r="Q28"/>
  <c r="P28"/>
  <c r="AP27"/>
  <c r="AO27"/>
  <c r="AN27"/>
  <c r="AM27"/>
  <c r="AL27"/>
  <c r="AK27"/>
  <c r="AJ27"/>
  <c r="AI27"/>
  <c r="AH27"/>
  <c r="AG27"/>
  <c r="AF27"/>
  <c r="AE27"/>
  <c r="AD27"/>
  <c r="AC27"/>
  <c r="AB27"/>
  <c r="AA27"/>
  <c r="Z27"/>
  <c r="Q27"/>
  <c r="P27"/>
  <c r="AP26"/>
  <c r="AO26"/>
  <c r="AN26"/>
  <c r="AM26"/>
  <c r="AL26"/>
  <c r="AK26"/>
  <c r="AJ26"/>
  <c r="AI26"/>
  <c r="AH26"/>
  <c r="AG26"/>
  <c r="AF26"/>
  <c r="AE26"/>
  <c r="AD26"/>
  <c r="AC26"/>
  <c r="AB26"/>
  <c r="AA26"/>
  <c r="Z26"/>
  <c r="Q26"/>
  <c r="P26"/>
  <c r="AP25"/>
  <c r="AO25"/>
  <c r="AN25"/>
  <c r="AM25"/>
  <c r="AL25"/>
  <c r="AK25"/>
  <c r="AJ25"/>
  <c r="AI25"/>
  <c r="AH25"/>
  <c r="AG25"/>
  <c r="AF25"/>
  <c r="AE25"/>
  <c r="AD25"/>
  <c r="AC25"/>
  <c r="AB25"/>
  <c r="AA25"/>
  <c r="Z25"/>
  <c r="Q25"/>
  <c r="P25"/>
  <c r="AP24"/>
  <c r="AO24"/>
  <c r="AN24"/>
  <c r="AM24"/>
  <c r="AL24"/>
  <c r="AK24"/>
  <c r="AJ24"/>
  <c r="AI24"/>
  <c r="AH24"/>
  <c r="AG24"/>
  <c r="AF24"/>
  <c r="AE24"/>
  <c r="AD24"/>
  <c r="AC24"/>
  <c r="AB24"/>
  <c r="AA24"/>
  <c r="Z24"/>
  <c r="Q24"/>
  <c r="P24"/>
  <c r="AP23"/>
  <c r="AO23"/>
  <c r="AN23"/>
  <c r="AM23"/>
  <c r="AL23"/>
  <c r="AK23"/>
  <c r="AJ23"/>
  <c r="AI23"/>
  <c r="AH23"/>
  <c r="AG23"/>
  <c r="AF23"/>
  <c r="AE23"/>
  <c r="AD23"/>
  <c r="AC23"/>
  <c r="AB23"/>
  <c r="AA23"/>
  <c r="Z23"/>
  <c r="Q23"/>
  <c r="P23"/>
  <c r="AP22"/>
  <c r="AO22"/>
  <c r="AN22"/>
  <c r="AM22"/>
  <c r="AL22"/>
  <c r="AK22"/>
  <c r="AJ22"/>
  <c r="AI22"/>
  <c r="AH22"/>
  <c r="AG22"/>
  <c r="AF22"/>
  <c r="AE22"/>
  <c r="AD22"/>
  <c r="AC22"/>
  <c r="AB22"/>
  <c r="AA22"/>
  <c r="Z22"/>
  <c r="Q22"/>
  <c r="P22"/>
  <c r="AP21"/>
  <c r="AO21"/>
  <c r="AN21"/>
  <c r="AM21"/>
  <c r="AL21"/>
  <c r="AK21"/>
  <c r="AJ21"/>
  <c r="AI21"/>
  <c r="AH21"/>
  <c r="AG21"/>
  <c r="AF21"/>
  <c r="AE21"/>
  <c r="AD21"/>
  <c r="AC21"/>
  <c r="AB21"/>
  <c r="AA21"/>
  <c r="Z21"/>
  <c r="Q21"/>
  <c r="P21"/>
  <c r="AP20"/>
  <c r="AO20"/>
  <c r="AN20"/>
  <c r="AM20"/>
  <c r="AL20"/>
  <c r="AK20"/>
  <c r="AJ20"/>
  <c r="AI20"/>
  <c r="AH20"/>
  <c r="AG20"/>
  <c r="AF20"/>
  <c r="AE20"/>
  <c r="AD20"/>
  <c r="AC20"/>
  <c r="AB20"/>
  <c r="AA20"/>
  <c r="Z20"/>
  <c r="Q20"/>
  <c r="P20"/>
  <c r="AP19"/>
  <c r="AO19"/>
  <c r="AN19"/>
  <c r="AM19"/>
  <c r="AL19"/>
  <c r="AK19"/>
  <c r="AJ19"/>
  <c r="AI19"/>
  <c r="AH19"/>
  <c r="AG19"/>
  <c r="AF19"/>
  <c r="AE19"/>
  <c r="AD19"/>
  <c r="AC19"/>
  <c r="AB19"/>
  <c r="AA19"/>
  <c r="Z19"/>
  <c r="Q19"/>
  <c r="P19"/>
  <c r="AP18"/>
  <c r="AO18"/>
  <c r="AN18"/>
  <c r="AM18"/>
  <c r="AL18"/>
  <c r="AK18"/>
  <c r="AJ18"/>
  <c r="AI18"/>
  <c r="AH18"/>
  <c r="AG18"/>
  <c r="AF18"/>
  <c r="AE18"/>
  <c r="AD18"/>
  <c r="AC18"/>
  <c r="AB18"/>
  <c r="AA18"/>
  <c r="Z18"/>
  <c r="Q18"/>
  <c r="P18"/>
  <c r="AP17"/>
  <c r="AO17"/>
  <c r="AN17"/>
  <c r="AM17"/>
  <c r="AL17"/>
  <c r="AK17"/>
  <c r="AJ17"/>
  <c r="AI17"/>
  <c r="AH17"/>
  <c r="AG17"/>
  <c r="AF17"/>
  <c r="AE17"/>
  <c r="AD17"/>
  <c r="AC17"/>
  <c r="AB17"/>
  <c r="AA17"/>
  <c r="Z17"/>
  <c r="Q17"/>
  <c r="P17"/>
  <c r="AP16"/>
  <c r="AO16"/>
  <c r="AN16"/>
  <c r="AM16"/>
  <c r="AL16"/>
  <c r="AK16"/>
  <c r="AJ16"/>
  <c r="AI16"/>
  <c r="AH16"/>
  <c r="AG16"/>
  <c r="AF16"/>
  <c r="AE16"/>
  <c r="AD16"/>
  <c r="AC16"/>
  <c r="AB16"/>
  <c r="AA16"/>
  <c r="Z16"/>
  <c r="Q16"/>
  <c r="P16"/>
  <c r="AP15"/>
  <c r="AO15"/>
  <c r="AN15"/>
  <c r="AM15"/>
  <c r="AL15"/>
  <c r="AK15"/>
  <c r="AJ15"/>
  <c r="AI15"/>
  <c r="AH15"/>
  <c r="AG15"/>
  <c r="AF15"/>
  <c r="AE15"/>
  <c r="AD15"/>
  <c r="AC15"/>
  <c r="AB15"/>
  <c r="AA15"/>
  <c r="Z15"/>
  <c r="Q15"/>
  <c r="P15"/>
  <c r="AP14"/>
  <c r="AO14"/>
  <c r="AN14"/>
  <c r="AM14"/>
  <c r="AL14"/>
  <c r="AK14"/>
  <c r="AJ14"/>
  <c r="AI14"/>
  <c r="AH14"/>
  <c r="AG14"/>
  <c r="AF14"/>
  <c r="AE14"/>
  <c r="AD14"/>
  <c r="AC14"/>
  <c r="AB14"/>
  <c r="AA14"/>
  <c r="Z14"/>
  <c r="Q14"/>
  <c r="P14"/>
  <c r="B14"/>
  <c r="B16" s="1"/>
  <c r="AP13"/>
  <c r="AO13"/>
  <c r="AN13"/>
  <c r="AM13"/>
  <c r="AL13"/>
  <c r="AK13"/>
  <c r="AJ13"/>
  <c r="AI13"/>
  <c r="AH13"/>
  <c r="AG13"/>
  <c r="AF13"/>
  <c r="AE13"/>
  <c r="AD13"/>
  <c r="AC13"/>
  <c r="AB13"/>
  <c r="AA13"/>
  <c r="Z13"/>
  <c r="Q13"/>
  <c r="P13"/>
  <c r="A13"/>
  <c r="BB97"/>
  <c r="R130" s="1"/>
  <c r="BA97"/>
  <c r="R129" s="1"/>
  <c r="AZ97"/>
  <c r="R124" s="1"/>
  <c r="AY97"/>
  <c r="R123" s="1"/>
  <c r="AX97"/>
  <c r="R122" s="1"/>
  <c r="AW97"/>
  <c r="R128" s="1"/>
  <c r="AV97"/>
  <c r="R127" s="1"/>
  <c r="AU97"/>
  <c r="R126" s="1"/>
  <c r="AP12"/>
  <c r="AO12"/>
  <c r="AN12"/>
  <c r="AM12"/>
  <c r="AL12"/>
  <c r="AK12"/>
  <c r="AJ12"/>
  <c r="AI12"/>
  <c r="AH12"/>
  <c r="AG12"/>
  <c r="AF12"/>
  <c r="AE12"/>
  <c r="AD12"/>
  <c r="AC12"/>
  <c r="AB12"/>
  <c r="AA12"/>
  <c r="Z12"/>
  <c r="Q12"/>
  <c r="P12"/>
  <c r="C12"/>
  <c r="B13" s="1"/>
  <c r="C13" s="1"/>
  <c r="J13" s="1"/>
  <c r="A12"/>
  <c r="K2"/>
  <c r="BB12" i="1"/>
  <c r="BA12"/>
  <c r="AZ12"/>
  <c r="AY12"/>
  <c r="AX12"/>
  <c r="AW12"/>
  <c r="AV12"/>
  <c r="AU12"/>
  <c r="B117"/>
  <c r="N6" i="5" l="1"/>
  <c r="N5"/>
  <c r="AO97"/>
  <c r="G129" s="1"/>
  <c r="N7"/>
  <c r="AX13" i="1"/>
  <c r="AX97" s="1"/>
  <c r="R122" s="1"/>
  <c r="AZ13"/>
  <c r="AZ97" s="1"/>
  <c r="R124" s="1"/>
  <c r="BB13"/>
  <c r="BB97" s="1"/>
  <c r="AV13"/>
  <c r="AV97" s="1"/>
  <c r="R127" s="1"/>
  <c r="AU13"/>
  <c r="AU97" s="1"/>
  <c r="R126" s="1"/>
  <c r="AW13"/>
  <c r="AW97" s="1"/>
  <c r="R128" s="1"/>
  <c r="AY13"/>
  <c r="AY97" s="1"/>
  <c r="R123" s="1"/>
  <c r="BA13"/>
  <c r="BA97" s="1"/>
  <c r="R129" s="1"/>
  <c r="AA97" i="5"/>
  <c r="G127" s="1"/>
  <c r="Q97"/>
  <c r="A15"/>
  <c r="A14"/>
  <c r="C14"/>
  <c r="J14" s="1"/>
  <c r="AC97"/>
  <c r="AE97"/>
  <c r="N122" s="1"/>
  <c r="AG97"/>
  <c r="AI97"/>
  <c r="N123" s="1"/>
  <c r="AK97"/>
  <c r="AM97"/>
  <c r="N124" s="1"/>
  <c r="N2"/>
  <c r="N3"/>
  <c r="A17"/>
  <c r="C16"/>
  <c r="A16"/>
  <c r="B18"/>
  <c r="AS13"/>
  <c r="AS14"/>
  <c r="J12"/>
  <c r="AQ13" s="1"/>
  <c r="AB97"/>
  <c r="G128" s="1"/>
  <c r="AD97"/>
  <c r="L122" s="1"/>
  <c r="AF97"/>
  <c r="P122" s="1"/>
  <c r="AH97"/>
  <c r="L123" s="1"/>
  <c r="AJ97"/>
  <c r="P123" s="1"/>
  <c r="AL97"/>
  <c r="L124" s="1"/>
  <c r="AN97"/>
  <c r="P124" s="1"/>
  <c r="AP97"/>
  <c r="G130" s="1"/>
  <c r="B15"/>
  <c r="C15" s="1"/>
  <c r="J15" s="1"/>
  <c r="D104"/>
  <c r="O105" l="1"/>
  <c r="AQ15"/>
  <c r="AR14"/>
  <c r="BE13"/>
  <c r="K12"/>
  <c r="K13" s="1"/>
  <c r="K14" s="1"/>
  <c r="K15" s="1"/>
  <c r="J124"/>
  <c r="G124" s="1"/>
  <c r="J123"/>
  <c r="G123" s="1"/>
  <c r="J122"/>
  <c r="G122" s="1"/>
  <c r="AT12"/>
  <c r="AT13" s="1"/>
  <c r="BC13"/>
  <c r="BE15" s="1"/>
  <c r="AT14"/>
  <c r="AT15" s="1"/>
  <c r="B103"/>
  <c r="E103" s="1"/>
  <c r="R130" i="1"/>
  <c r="C100" i="5"/>
  <c r="AS15"/>
  <c r="C101"/>
  <c r="B104"/>
  <c r="E104" s="1"/>
  <c r="AS12"/>
  <c r="C99"/>
  <c r="A19"/>
  <c r="C18"/>
  <c r="A18"/>
  <c r="B20"/>
  <c r="J16"/>
  <c r="B17"/>
  <c r="C17" s="1"/>
  <c r="J17" s="1"/>
  <c r="C98" l="1"/>
  <c r="AQ17"/>
  <c r="AR16"/>
  <c r="N12"/>
  <c r="BE17"/>
  <c r="K16"/>
  <c r="K17" s="1"/>
  <c r="AT16"/>
  <c r="AT17" s="1"/>
  <c r="BC15"/>
  <c r="BD15" s="1"/>
  <c r="BD13"/>
  <c r="AS16"/>
  <c r="AS17"/>
  <c r="A21"/>
  <c r="C20"/>
  <c r="A20"/>
  <c r="B22"/>
  <c r="J18"/>
  <c r="B19"/>
  <c r="C19" s="1"/>
  <c r="J19" s="1"/>
  <c r="O12"/>
  <c r="N13"/>
  <c r="AQ19" l="1"/>
  <c r="AR18"/>
  <c r="BE19"/>
  <c r="K18"/>
  <c r="K19" s="1"/>
  <c r="BC17"/>
  <c r="BD17" s="1"/>
  <c r="AT18"/>
  <c r="AT19" s="1"/>
  <c r="BC19"/>
  <c r="BD19" s="1"/>
  <c r="X13"/>
  <c r="O13"/>
  <c r="Y12"/>
  <c r="AS18"/>
  <c r="X12"/>
  <c r="M12"/>
  <c r="L12" s="1"/>
  <c r="AS19"/>
  <c r="A23"/>
  <c r="C22"/>
  <c r="A22"/>
  <c r="B24"/>
  <c r="J20"/>
  <c r="B21"/>
  <c r="C21" s="1"/>
  <c r="J21" s="1"/>
  <c r="AQ21" l="1"/>
  <c r="AR20"/>
  <c r="BE21"/>
  <c r="K20"/>
  <c r="K21" s="1"/>
  <c r="AT20"/>
  <c r="AT21" s="1"/>
  <c r="BC21"/>
  <c r="BD21" s="1"/>
  <c r="AS20"/>
  <c r="W12"/>
  <c r="Y13"/>
  <c r="AS21"/>
  <c r="A25"/>
  <c r="C24"/>
  <c r="A24"/>
  <c r="B26"/>
  <c r="J22"/>
  <c r="B23"/>
  <c r="C23" s="1"/>
  <c r="J23" s="1"/>
  <c r="M13"/>
  <c r="N15"/>
  <c r="O14"/>
  <c r="M14" l="1"/>
  <c r="N14"/>
  <c r="AQ23"/>
  <c r="AR22"/>
  <c r="BE23"/>
  <c r="K22"/>
  <c r="K23"/>
  <c r="AT22"/>
  <c r="AT23" s="1"/>
  <c r="BC23"/>
  <c r="BD23" s="1"/>
  <c r="W14"/>
  <c r="L14"/>
  <c r="W13"/>
  <c r="L13"/>
  <c r="V13" s="1"/>
  <c r="Y14"/>
  <c r="V14"/>
  <c r="X14"/>
  <c r="AS22"/>
  <c r="V12"/>
  <c r="X15"/>
  <c r="O15"/>
  <c r="AS23"/>
  <c r="A27"/>
  <c r="C26"/>
  <c r="A26"/>
  <c r="B28"/>
  <c r="J24"/>
  <c r="B25"/>
  <c r="C25" s="1"/>
  <c r="J25" s="1"/>
  <c r="AR24" l="1"/>
  <c r="BE25"/>
  <c r="K24"/>
  <c r="K25" s="1"/>
  <c r="AT24"/>
  <c r="AT25" s="1"/>
  <c r="BC25"/>
  <c r="BD25" s="1"/>
  <c r="AS25"/>
  <c r="A29"/>
  <c r="C28"/>
  <c r="A28"/>
  <c r="B30"/>
  <c r="J26"/>
  <c r="B27"/>
  <c r="C27" s="1"/>
  <c r="J27" s="1"/>
  <c r="M15"/>
  <c r="AS24"/>
  <c r="AQ25" s="1"/>
  <c r="Y15"/>
  <c r="O16"/>
  <c r="N16" s="1"/>
  <c r="AR26" l="1"/>
  <c r="BE27"/>
  <c r="K26"/>
  <c r="K27" s="1"/>
  <c r="AT26"/>
  <c r="BC27"/>
  <c r="BD27" s="1"/>
  <c r="AT27"/>
  <c r="L15"/>
  <c r="V15" s="1"/>
  <c r="O17"/>
  <c r="N17" s="1"/>
  <c r="AS27"/>
  <c r="A31"/>
  <c r="C30"/>
  <c r="A30"/>
  <c r="B32"/>
  <c r="J28"/>
  <c r="B29"/>
  <c r="C29" s="1"/>
  <c r="J29" s="1"/>
  <c r="Y16"/>
  <c r="W15"/>
  <c r="AS26"/>
  <c r="AQ27" s="1"/>
  <c r="AR28" l="1"/>
  <c r="BE29"/>
  <c r="K28"/>
  <c r="K29" s="1"/>
  <c r="AT28"/>
  <c r="AT29" s="1"/>
  <c r="BC29"/>
  <c r="BD29" s="1"/>
  <c r="N27"/>
  <c r="O26"/>
  <c r="N26" s="1"/>
  <c r="X26" s="1"/>
  <c r="AS29"/>
  <c r="A33"/>
  <c r="C32"/>
  <c r="A32"/>
  <c r="B34"/>
  <c r="J30"/>
  <c r="B31"/>
  <c r="C31" s="1"/>
  <c r="J31" s="1"/>
  <c r="Y17"/>
  <c r="O18"/>
  <c r="N18" s="1"/>
  <c r="X16"/>
  <c r="AS28"/>
  <c r="M16"/>
  <c r="L16" s="1"/>
  <c r="AQ31" l="1"/>
  <c r="AR30"/>
  <c r="AQ29" s="1"/>
  <c r="BE31"/>
  <c r="K30"/>
  <c r="K31" s="1"/>
  <c r="AT30"/>
  <c r="BC31"/>
  <c r="BD31" s="1"/>
  <c r="AT31"/>
  <c r="X17"/>
  <c r="M17"/>
  <c r="Y18"/>
  <c r="X18"/>
  <c r="AS30"/>
  <c r="Y26"/>
  <c r="W16"/>
  <c r="O19"/>
  <c r="N19" s="1"/>
  <c r="AS31"/>
  <c r="A35"/>
  <c r="C34"/>
  <c r="A34"/>
  <c r="B36"/>
  <c r="J32"/>
  <c r="B33"/>
  <c r="C33" s="1"/>
  <c r="J33" s="1"/>
  <c r="M26"/>
  <c r="X27"/>
  <c r="O27"/>
  <c r="AQ33" l="1"/>
  <c r="AR32"/>
  <c r="BE33"/>
  <c r="K32"/>
  <c r="K33" s="1"/>
  <c r="AT32"/>
  <c r="BC33"/>
  <c r="BD33" s="1"/>
  <c r="AT33"/>
  <c r="W26"/>
  <c r="L26"/>
  <c r="W17"/>
  <c r="L17"/>
  <c r="V17" s="1"/>
  <c r="M18"/>
  <c r="M27"/>
  <c r="AS33"/>
  <c r="A37"/>
  <c r="C36"/>
  <c r="A36"/>
  <c r="B38"/>
  <c r="J34"/>
  <c r="B35"/>
  <c r="C35" s="1"/>
  <c r="J35" s="1"/>
  <c r="Y19"/>
  <c r="X20"/>
  <c r="N21"/>
  <c r="O20"/>
  <c r="N20" s="1"/>
  <c r="V26"/>
  <c r="V16"/>
  <c r="Y27"/>
  <c r="N29"/>
  <c r="O28"/>
  <c r="N28" s="1"/>
  <c r="X28" s="1"/>
  <c r="AS32"/>
  <c r="X19"/>
  <c r="AQ35" l="1"/>
  <c r="AR34"/>
  <c r="BE35"/>
  <c r="K34"/>
  <c r="K35" s="1"/>
  <c r="AT34"/>
  <c r="AT35" s="1"/>
  <c r="BC35"/>
  <c r="BD35" s="1"/>
  <c r="W27"/>
  <c r="L27"/>
  <c r="V27" s="1"/>
  <c r="W18"/>
  <c r="L18"/>
  <c r="V18" s="1"/>
  <c r="M19"/>
  <c r="Y28"/>
  <c r="Y20"/>
  <c r="AS34"/>
  <c r="M28"/>
  <c r="X29"/>
  <c r="O29"/>
  <c r="M20"/>
  <c r="X21"/>
  <c r="O21"/>
  <c r="M21" s="1"/>
  <c r="AS35"/>
  <c r="A39"/>
  <c r="C38"/>
  <c r="A38"/>
  <c r="B40"/>
  <c r="J36"/>
  <c r="B37"/>
  <c r="C37" s="1"/>
  <c r="J37" s="1"/>
  <c r="AR36" l="1"/>
  <c r="BE37"/>
  <c r="K36"/>
  <c r="K37" s="1"/>
  <c r="AT36"/>
  <c r="AT37" s="1"/>
  <c r="BC37"/>
  <c r="BD37" s="1"/>
  <c r="W28"/>
  <c r="L28"/>
  <c r="W21"/>
  <c r="L21"/>
  <c r="V21" s="1"/>
  <c r="W20"/>
  <c r="L20"/>
  <c r="V20" s="1"/>
  <c r="W19"/>
  <c r="L19"/>
  <c r="V19" s="1"/>
  <c r="AS37"/>
  <c r="A41"/>
  <c r="C40"/>
  <c r="A40"/>
  <c r="B42"/>
  <c r="J38"/>
  <c r="B39"/>
  <c r="C39" s="1"/>
  <c r="J39" s="1"/>
  <c r="Y21"/>
  <c r="X22"/>
  <c r="N23"/>
  <c r="O22"/>
  <c r="Y29"/>
  <c r="O30"/>
  <c r="N30" s="1"/>
  <c r="V28"/>
  <c r="AS36"/>
  <c r="AQ37" s="1"/>
  <c r="M29"/>
  <c r="M22" l="1"/>
  <c r="L22" s="1"/>
  <c r="N22"/>
  <c r="AR38"/>
  <c r="BE39"/>
  <c r="K38"/>
  <c r="K39" s="1"/>
  <c r="AT38"/>
  <c r="AT39" s="1"/>
  <c r="BC39"/>
  <c r="BD39" s="1"/>
  <c r="W29"/>
  <c r="L29"/>
  <c r="V29" s="1"/>
  <c r="W22"/>
  <c r="O31"/>
  <c r="N31" s="1"/>
  <c r="X23"/>
  <c r="N24"/>
  <c r="O23"/>
  <c r="M23" s="1"/>
  <c r="AS39"/>
  <c r="A43"/>
  <c r="C42"/>
  <c r="A42"/>
  <c r="B44"/>
  <c r="J40"/>
  <c r="B41"/>
  <c r="C41" s="1"/>
  <c r="J41" s="1"/>
  <c r="Y30"/>
  <c r="Y22"/>
  <c r="V22"/>
  <c r="AS38"/>
  <c r="AQ39" s="1"/>
  <c r="AR40" l="1"/>
  <c r="BE41"/>
  <c r="K40"/>
  <c r="K41" s="1"/>
  <c r="AT40"/>
  <c r="BC41"/>
  <c r="BD41" s="1"/>
  <c r="AT41"/>
  <c r="W23"/>
  <c r="L23"/>
  <c r="V23" s="1"/>
  <c r="AS41"/>
  <c r="A45"/>
  <c r="B46"/>
  <c r="C44"/>
  <c r="A44"/>
  <c r="J42"/>
  <c r="B43"/>
  <c r="C43" s="1"/>
  <c r="J43" s="1"/>
  <c r="Y31"/>
  <c r="O32"/>
  <c r="N32" s="1"/>
  <c r="X30"/>
  <c r="M30"/>
  <c r="L30" s="1"/>
  <c r="AS40"/>
  <c r="AQ41" s="1"/>
  <c r="Y23"/>
  <c r="X24"/>
  <c r="N25"/>
  <c r="O24"/>
  <c r="M24" s="1"/>
  <c r="AR42" l="1"/>
  <c r="BE43"/>
  <c r="K42"/>
  <c r="K43" s="1"/>
  <c r="AT42"/>
  <c r="AT43" s="1"/>
  <c r="BC43"/>
  <c r="BD43" s="1"/>
  <c r="W24"/>
  <c r="L24"/>
  <c r="V24" s="1"/>
  <c r="X25"/>
  <c r="O25"/>
  <c r="N41"/>
  <c r="O40"/>
  <c r="N40" s="1"/>
  <c r="X40" s="1"/>
  <c r="Y32"/>
  <c r="X32"/>
  <c r="AS42"/>
  <c r="B45"/>
  <c r="C45" s="1"/>
  <c r="J45" s="1"/>
  <c r="J44"/>
  <c r="X31"/>
  <c r="M31"/>
  <c r="Y24"/>
  <c r="W30"/>
  <c r="V30"/>
  <c r="M32"/>
  <c r="N34"/>
  <c r="O33"/>
  <c r="AS43"/>
  <c r="AQ43" s="1"/>
  <c r="A47"/>
  <c r="C46"/>
  <c r="A46"/>
  <c r="B48"/>
  <c r="AQ45" l="1"/>
  <c r="AR44"/>
  <c r="BE45"/>
  <c r="K44"/>
  <c r="K45" s="1"/>
  <c r="AT44"/>
  <c r="BC45"/>
  <c r="BD45" s="1"/>
  <c r="AT45"/>
  <c r="N33"/>
  <c r="X33" s="1"/>
  <c r="W31"/>
  <c r="L31"/>
  <c r="V31" s="1"/>
  <c r="W32"/>
  <c r="L32"/>
  <c r="V32" s="1"/>
  <c r="M25"/>
  <c r="AS44"/>
  <c r="Y40"/>
  <c r="A49"/>
  <c r="C48"/>
  <c r="A48"/>
  <c r="B50"/>
  <c r="J46"/>
  <c r="B47"/>
  <c r="C47" s="1"/>
  <c r="J47" s="1"/>
  <c r="Y33"/>
  <c r="X34"/>
  <c r="O34"/>
  <c r="M34" s="1"/>
  <c r="AS45"/>
  <c r="M40"/>
  <c r="X41"/>
  <c r="N42"/>
  <c r="O41"/>
  <c r="Y25"/>
  <c r="AQ47" l="1"/>
  <c r="AR46"/>
  <c r="BE47"/>
  <c r="K46"/>
  <c r="K47" s="1"/>
  <c r="AT46"/>
  <c r="BC47"/>
  <c r="BD47" s="1"/>
  <c r="AT47"/>
  <c r="M33"/>
  <c r="W33" s="1"/>
  <c r="W40"/>
  <c r="L40"/>
  <c r="W34"/>
  <c r="L34"/>
  <c r="W25"/>
  <c r="L25"/>
  <c r="V25" s="1"/>
  <c r="M41"/>
  <c r="Y41"/>
  <c r="X42"/>
  <c r="N43"/>
  <c r="O42"/>
  <c r="M42" s="1"/>
  <c r="N36"/>
  <c r="O35"/>
  <c r="AS47"/>
  <c r="A51"/>
  <c r="C50"/>
  <c r="A50"/>
  <c r="B52"/>
  <c r="J48"/>
  <c r="P48" s="1"/>
  <c r="B49"/>
  <c r="C49" s="1"/>
  <c r="J49" s="1"/>
  <c r="V40"/>
  <c r="Y34"/>
  <c r="V34"/>
  <c r="AS46"/>
  <c r="Z48" l="1"/>
  <c r="Z97" s="1"/>
  <c r="P97"/>
  <c r="M35"/>
  <c r="W35" s="1"/>
  <c r="N35"/>
  <c r="X35" s="1"/>
  <c r="AR48"/>
  <c r="BE49"/>
  <c r="K48"/>
  <c r="K49" s="1"/>
  <c r="AT48"/>
  <c r="AT49" s="1"/>
  <c r="BC49"/>
  <c r="BD49" s="1"/>
  <c r="L33"/>
  <c r="V33" s="1"/>
  <c r="W42"/>
  <c r="L42"/>
  <c r="V42" s="1"/>
  <c r="W41"/>
  <c r="L41"/>
  <c r="V41" s="1"/>
  <c r="L35"/>
  <c r="V35" s="1"/>
  <c r="AS48"/>
  <c r="Y35"/>
  <c r="X36"/>
  <c r="N37"/>
  <c r="O36"/>
  <c r="M36" s="1"/>
  <c r="X43"/>
  <c r="O43"/>
  <c r="M43" s="1"/>
  <c r="AS49"/>
  <c r="AQ49" s="1"/>
  <c r="A53"/>
  <c r="C52"/>
  <c r="A52"/>
  <c r="B54"/>
  <c r="J50"/>
  <c r="B51"/>
  <c r="C51" s="1"/>
  <c r="J51" s="1"/>
  <c r="Y42"/>
  <c r="B102" l="1"/>
  <c r="E102" s="1"/>
  <c r="G126"/>
  <c r="AR50"/>
  <c r="BE51"/>
  <c r="K50"/>
  <c r="K51" s="1"/>
  <c r="AT50"/>
  <c r="AT51" s="1"/>
  <c r="BC51"/>
  <c r="BD51" s="1"/>
  <c r="W43"/>
  <c r="L43"/>
  <c r="V43" s="1"/>
  <c r="W36"/>
  <c r="L36"/>
  <c r="V36" s="1"/>
  <c r="AS51"/>
  <c r="AQ51" s="1"/>
  <c r="AS50"/>
  <c r="Y43"/>
  <c r="O44"/>
  <c r="X37"/>
  <c r="N38"/>
  <c r="O37"/>
  <c r="M37" s="1"/>
  <c r="A55"/>
  <c r="C54"/>
  <c r="A54"/>
  <c r="B56"/>
  <c r="J52"/>
  <c r="B53"/>
  <c r="C53" s="1"/>
  <c r="J53" s="1"/>
  <c r="Y36"/>
  <c r="AR52" l="1"/>
  <c r="BE53"/>
  <c r="K52"/>
  <c r="K53" s="1"/>
  <c r="AT52"/>
  <c r="BC53"/>
  <c r="BD53" s="1"/>
  <c r="AT53"/>
  <c r="N44"/>
  <c r="X44" s="1"/>
  <c r="W37"/>
  <c r="L37"/>
  <c r="AS52"/>
  <c r="AQ53" s="1"/>
  <c r="Y44"/>
  <c r="O45"/>
  <c r="N45" s="1"/>
  <c r="AS53"/>
  <c r="A57"/>
  <c r="C56"/>
  <c r="A56"/>
  <c r="B58"/>
  <c r="J54"/>
  <c r="B55"/>
  <c r="C55" s="1"/>
  <c r="J55" s="1"/>
  <c r="Y37"/>
  <c r="V37"/>
  <c r="X38"/>
  <c r="N39"/>
  <c r="O38"/>
  <c r="M38" s="1"/>
  <c r="AR54" l="1"/>
  <c r="BE55"/>
  <c r="K54"/>
  <c r="K55" s="1"/>
  <c r="AT54"/>
  <c r="AT55" s="1"/>
  <c r="BC55"/>
  <c r="BD55" s="1"/>
  <c r="M44"/>
  <c r="L44" s="1"/>
  <c r="V44" s="1"/>
  <c r="X45"/>
  <c r="W44"/>
  <c r="W38"/>
  <c r="L38"/>
  <c r="V38" s="1"/>
  <c r="Y38"/>
  <c r="AS54"/>
  <c r="AQ55" s="1"/>
  <c r="N54"/>
  <c r="M45"/>
  <c r="Y45"/>
  <c r="X39"/>
  <c r="O39"/>
  <c r="AS55"/>
  <c r="A59"/>
  <c r="C58"/>
  <c r="A58"/>
  <c r="B60"/>
  <c r="J56"/>
  <c r="B57"/>
  <c r="C57" s="1"/>
  <c r="J57" s="1"/>
  <c r="O46"/>
  <c r="N46" s="1"/>
  <c r="X46" s="1"/>
  <c r="AR56" l="1"/>
  <c r="BE57"/>
  <c r="K56"/>
  <c r="K57" s="1"/>
  <c r="AT56"/>
  <c r="AT57" s="1"/>
  <c r="BC57"/>
  <c r="BD57" s="1"/>
  <c r="W45"/>
  <c r="L45"/>
  <c r="V45" s="1"/>
  <c r="M39"/>
  <c r="Y46"/>
  <c r="AS57"/>
  <c r="A61"/>
  <c r="C60"/>
  <c r="A60"/>
  <c r="B62"/>
  <c r="J58"/>
  <c r="B59"/>
  <c r="C59" s="1"/>
  <c r="J59" s="1"/>
  <c r="M46"/>
  <c r="N48"/>
  <c r="O47"/>
  <c r="AS56"/>
  <c r="AQ57" s="1"/>
  <c r="Y39"/>
  <c r="N55"/>
  <c r="O54"/>
  <c r="X54"/>
  <c r="AQ59" l="1"/>
  <c r="AR58"/>
  <c r="BE59"/>
  <c r="K58"/>
  <c r="K59" s="1"/>
  <c r="AT58"/>
  <c r="BC59"/>
  <c r="BD59" s="1"/>
  <c r="AT59"/>
  <c r="N47"/>
  <c r="X47" s="1"/>
  <c r="W46"/>
  <c r="L46"/>
  <c r="V46" s="1"/>
  <c r="W39"/>
  <c r="L39"/>
  <c r="V39" s="1"/>
  <c r="Y54"/>
  <c r="Y47"/>
  <c r="AS58"/>
  <c r="M54"/>
  <c r="N56"/>
  <c r="O55"/>
  <c r="X55"/>
  <c r="M47"/>
  <c r="O48"/>
  <c r="X48"/>
  <c r="AS59"/>
  <c r="B64"/>
  <c r="A63"/>
  <c r="C62"/>
  <c r="A62"/>
  <c r="J60"/>
  <c r="B61"/>
  <c r="C61" s="1"/>
  <c r="J61" s="1"/>
  <c r="AR60" l="1"/>
  <c r="BE61"/>
  <c r="K60"/>
  <c r="K61" s="1"/>
  <c r="AT60"/>
  <c r="BC61"/>
  <c r="BD61" s="1"/>
  <c r="AT61"/>
  <c r="W54"/>
  <c r="L54"/>
  <c r="V54" s="1"/>
  <c r="W47"/>
  <c r="L47"/>
  <c r="V47" s="1"/>
  <c r="AS61"/>
  <c r="M48"/>
  <c r="O49"/>
  <c r="N49" s="1"/>
  <c r="X49" s="1"/>
  <c r="Y55"/>
  <c r="AS60"/>
  <c r="J62"/>
  <c r="B63"/>
  <c r="C63" s="1"/>
  <c r="J63" s="1"/>
  <c r="B66"/>
  <c r="C64"/>
  <c r="A65"/>
  <c r="A64"/>
  <c r="Y48"/>
  <c r="M55"/>
  <c r="N57"/>
  <c r="O56"/>
  <c r="X56"/>
  <c r="AR62" l="1"/>
  <c r="AQ61" s="1"/>
  <c r="BE63"/>
  <c r="K62"/>
  <c r="K63" s="1"/>
  <c r="AT62"/>
  <c r="AT63" s="1"/>
  <c r="BC63"/>
  <c r="BD63" s="1"/>
  <c r="W55"/>
  <c r="L55"/>
  <c r="V55" s="1"/>
  <c r="W48"/>
  <c r="L48"/>
  <c r="V48" s="1"/>
  <c r="M56"/>
  <c r="O57"/>
  <c r="X57"/>
  <c r="B65"/>
  <c r="C65" s="1"/>
  <c r="J65" s="1"/>
  <c r="J64"/>
  <c r="AS63"/>
  <c r="Y49"/>
  <c r="Y56"/>
  <c r="B68"/>
  <c r="A67"/>
  <c r="C66"/>
  <c r="A66"/>
  <c r="AS62"/>
  <c r="AQ63" s="1"/>
  <c r="M49"/>
  <c r="N51"/>
  <c r="O50"/>
  <c r="N50" s="1"/>
  <c r="X50" s="1"/>
  <c r="AR64" l="1"/>
  <c r="BE65"/>
  <c r="K64"/>
  <c r="K65" s="1"/>
  <c r="AT64"/>
  <c r="AT65" s="1"/>
  <c r="BC65"/>
  <c r="BD65" s="1"/>
  <c r="W56"/>
  <c r="L56"/>
  <c r="V56" s="1"/>
  <c r="W49"/>
  <c r="L49"/>
  <c r="V49" s="1"/>
  <c r="Y50"/>
  <c r="B67"/>
  <c r="C67" s="1"/>
  <c r="J67" s="1"/>
  <c r="J66"/>
  <c r="B70"/>
  <c r="A69"/>
  <c r="C68"/>
  <c r="A68"/>
  <c r="AS65"/>
  <c r="M57"/>
  <c r="O58"/>
  <c r="M50"/>
  <c r="O51"/>
  <c r="X51"/>
  <c r="AS64"/>
  <c r="AQ65" s="1"/>
  <c r="Y57"/>
  <c r="AQ67" l="1"/>
  <c r="AR66"/>
  <c r="BE67"/>
  <c r="K66"/>
  <c r="K67"/>
  <c r="AT66"/>
  <c r="AT67" s="1"/>
  <c r="BC67"/>
  <c r="BD67" s="1"/>
  <c r="N58"/>
  <c r="X58" s="1"/>
  <c r="W57"/>
  <c r="L57"/>
  <c r="V57" s="1"/>
  <c r="W50"/>
  <c r="L50"/>
  <c r="V50" s="1"/>
  <c r="M51"/>
  <c r="N53"/>
  <c r="O52"/>
  <c r="N52" s="1"/>
  <c r="X52" s="1"/>
  <c r="Y58"/>
  <c r="AS66"/>
  <c r="Y51"/>
  <c r="M58"/>
  <c r="O59"/>
  <c r="B69"/>
  <c r="C69" s="1"/>
  <c r="J69" s="1"/>
  <c r="J68"/>
  <c r="B72"/>
  <c r="A71"/>
  <c r="C70"/>
  <c r="A70"/>
  <c r="AS67"/>
  <c r="AR68" l="1"/>
  <c r="BE69"/>
  <c r="K68"/>
  <c r="K69" s="1"/>
  <c r="AT68"/>
  <c r="AT69" s="1"/>
  <c r="BC69"/>
  <c r="BD69" s="1"/>
  <c r="N59"/>
  <c r="X59" s="1"/>
  <c r="W58"/>
  <c r="L58"/>
  <c r="W51"/>
  <c r="L51"/>
  <c r="V51" s="1"/>
  <c r="B71"/>
  <c r="C71" s="1"/>
  <c r="J71" s="1"/>
  <c r="J70"/>
  <c r="B74"/>
  <c r="A73"/>
  <c r="C72"/>
  <c r="A72"/>
  <c r="AS69"/>
  <c r="M59"/>
  <c r="O60"/>
  <c r="M52"/>
  <c r="O53"/>
  <c r="X53"/>
  <c r="AS68"/>
  <c r="Y59"/>
  <c r="V58"/>
  <c r="Y52"/>
  <c r="AR70" l="1"/>
  <c r="AQ69" s="1"/>
  <c r="BE71"/>
  <c r="K70"/>
  <c r="K71" s="1"/>
  <c r="AT70"/>
  <c r="AT71" s="1"/>
  <c r="BC71"/>
  <c r="BD71" s="1"/>
  <c r="N60"/>
  <c r="X60" s="1"/>
  <c r="W59"/>
  <c r="L59"/>
  <c r="V59" s="1"/>
  <c r="W52"/>
  <c r="L52"/>
  <c r="M53"/>
  <c r="V52"/>
  <c r="N69"/>
  <c r="O68"/>
  <c r="Y60"/>
  <c r="AS70"/>
  <c r="AQ71" s="1"/>
  <c r="Y53"/>
  <c r="N62"/>
  <c r="O61"/>
  <c r="N61" s="1"/>
  <c r="B73"/>
  <c r="C73" s="1"/>
  <c r="J73" s="1"/>
  <c r="J72"/>
  <c r="B76"/>
  <c r="A75"/>
  <c r="C74"/>
  <c r="A74"/>
  <c r="AS71"/>
  <c r="M68" l="1"/>
  <c r="L68" s="1"/>
  <c r="V68" s="1"/>
  <c r="N68"/>
  <c r="X68" s="1"/>
  <c r="AQ73"/>
  <c r="AR72"/>
  <c r="M60"/>
  <c r="L60" s="1"/>
  <c r="V60" s="1"/>
  <c r="BE73"/>
  <c r="K72"/>
  <c r="K73" s="1"/>
  <c r="AT72"/>
  <c r="BC73"/>
  <c r="BD73" s="1"/>
  <c r="AT73"/>
  <c r="X61"/>
  <c r="M61"/>
  <c r="W61" s="1"/>
  <c r="W68"/>
  <c r="W60"/>
  <c r="W53"/>
  <c r="L53"/>
  <c r="V53" s="1"/>
  <c r="B75"/>
  <c r="C75" s="1"/>
  <c r="J75" s="1"/>
  <c r="J74"/>
  <c r="B78"/>
  <c r="A77"/>
  <c r="C76"/>
  <c r="A76"/>
  <c r="AS73"/>
  <c r="N63"/>
  <c r="O62"/>
  <c r="X62"/>
  <c r="AS72"/>
  <c r="Y61"/>
  <c r="Y68"/>
  <c r="X69"/>
  <c r="O69"/>
  <c r="AQ75" l="1"/>
  <c r="AR74"/>
  <c r="BE75"/>
  <c r="K74"/>
  <c r="K75" s="1"/>
  <c r="AT74"/>
  <c r="BC75"/>
  <c r="BD75" s="1"/>
  <c r="AT75"/>
  <c r="L61"/>
  <c r="V61" s="1"/>
  <c r="M69"/>
  <c r="M62"/>
  <c r="O63"/>
  <c r="X63"/>
  <c r="AS74"/>
  <c r="Y69"/>
  <c r="N71"/>
  <c r="O70"/>
  <c r="Y62"/>
  <c r="B77"/>
  <c r="C77" s="1"/>
  <c r="J77" s="1"/>
  <c r="J76"/>
  <c r="B80"/>
  <c r="A79"/>
  <c r="C78"/>
  <c r="A78"/>
  <c r="AS75"/>
  <c r="M70" l="1"/>
  <c r="W70" s="1"/>
  <c r="N70"/>
  <c r="X70" s="1"/>
  <c r="AQ77"/>
  <c r="AR76"/>
  <c r="BE77"/>
  <c r="K76"/>
  <c r="K77" s="1"/>
  <c r="AT76"/>
  <c r="BC77"/>
  <c r="BD77" s="1"/>
  <c r="AT77"/>
  <c r="W69"/>
  <c r="L69"/>
  <c r="V69" s="1"/>
  <c r="L70"/>
  <c r="V70" s="1"/>
  <c r="W62"/>
  <c r="L62"/>
  <c r="V62" s="1"/>
  <c r="B79"/>
  <c r="C79" s="1"/>
  <c r="J79" s="1"/>
  <c r="J78"/>
  <c r="B82"/>
  <c r="A81"/>
  <c r="C80"/>
  <c r="A80"/>
  <c r="AS77"/>
  <c r="Y70"/>
  <c r="X71"/>
  <c r="O71"/>
  <c r="M71" s="1"/>
  <c r="Y63"/>
  <c r="N65"/>
  <c r="O64"/>
  <c r="AS76"/>
  <c r="M63"/>
  <c r="M64" l="1"/>
  <c r="L64" s="1"/>
  <c r="V64" s="1"/>
  <c r="N64"/>
  <c r="X64" s="1"/>
  <c r="AR78"/>
  <c r="BE79"/>
  <c r="K78"/>
  <c r="K79" s="1"/>
  <c r="AT78"/>
  <c r="AT79" s="1"/>
  <c r="BC79"/>
  <c r="BD79" s="1"/>
  <c r="W71"/>
  <c r="L71"/>
  <c r="V71" s="1"/>
  <c r="W63"/>
  <c r="L63"/>
  <c r="V63" s="1"/>
  <c r="W64"/>
  <c r="Y71"/>
  <c r="O72"/>
  <c r="N72" s="1"/>
  <c r="AS78"/>
  <c r="AQ79" s="1"/>
  <c r="Y64"/>
  <c r="X65"/>
  <c r="O65"/>
  <c r="B81"/>
  <c r="C81" s="1"/>
  <c r="J81" s="1"/>
  <c r="J80"/>
  <c r="B84"/>
  <c r="C82"/>
  <c r="A83"/>
  <c r="A82"/>
  <c r="AS79"/>
  <c r="AR80" l="1"/>
  <c r="BE81"/>
  <c r="K80"/>
  <c r="K81" s="1"/>
  <c r="AT80"/>
  <c r="AT81" s="1"/>
  <c r="BC81"/>
  <c r="BD81" s="1"/>
  <c r="X72"/>
  <c r="M72"/>
  <c r="W72" s="1"/>
  <c r="B86"/>
  <c r="C84"/>
  <c r="A85"/>
  <c r="A84"/>
  <c r="AS81"/>
  <c r="N67"/>
  <c r="O66"/>
  <c r="N66" s="1"/>
  <c r="X66" s="1"/>
  <c r="Y72"/>
  <c r="O73"/>
  <c r="B83"/>
  <c r="C83" s="1"/>
  <c r="J83" s="1"/>
  <c r="J82"/>
  <c r="AS80"/>
  <c r="AQ81" s="1"/>
  <c r="Y65"/>
  <c r="M65"/>
  <c r="AR82" l="1"/>
  <c r="BE83"/>
  <c r="K82"/>
  <c r="K83" s="1"/>
  <c r="AT82"/>
  <c r="AT83" s="1"/>
  <c r="BC83"/>
  <c r="BD83" s="1"/>
  <c r="L72"/>
  <c r="V72" s="1"/>
  <c r="N73"/>
  <c r="X73" s="1"/>
  <c r="W65"/>
  <c r="L65"/>
  <c r="V65" s="1"/>
  <c r="AS82"/>
  <c r="M73"/>
  <c r="Y66"/>
  <c r="X67"/>
  <c r="O67"/>
  <c r="M67" s="1"/>
  <c r="B85"/>
  <c r="C85" s="1"/>
  <c r="J85" s="1"/>
  <c r="J84"/>
  <c r="AS83"/>
  <c r="AQ83" s="1"/>
  <c r="Y73"/>
  <c r="O74"/>
  <c r="N74" s="1"/>
  <c r="M66"/>
  <c r="B88"/>
  <c r="A87"/>
  <c r="C86"/>
  <c r="A86"/>
  <c r="AQ85" l="1"/>
  <c r="AR84"/>
  <c r="BE85"/>
  <c r="K84"/>
  <c r="K85" s="1"/>
  <c r="AT84"/>
  <c r="AT85" s="1"/>
  <c r="BC85"/>
  <c r="BD85" s="1"/>
  <c r="W73"/>
  <c r="L73"/>
  <c r="V73" s="1"/>
  <c r="W67"/>
  <c r="L67"/>
  <c r="W66"/>
  <c r="L66"/>
  <c r="V66" s="1"/>
  <c r="Y74"/>
  <c r="N76"/>
  <c r="O75"/>
  <c r="N75" s="1"/>
  <c r="AS84"/>
  <c r="N83"/>
  <c r="O82"/>
  <c r="N82" s="1"/>
  <c r="X82"/>
  <c r="B87"/>
  <c r="C87" s="1"/>
  <c r="J87" s="1"/>
  <c r="J86"/>
  <c r="B90"/>
  <c r="A89"/>
  <c r="C88"/>
  <c r="A88"/>
  <c r="AS85"/>
  <c r="Y67"/>
  <c r="V67"/>
  <c r="AQ87" l="1"/>
  <c r="AR86"/>
  <c r="BE87"/>
  <c r="K86"/>
  <c r="K87" s="1"/>
  <c r="AT86"/>
  <c r="AT87" s="1"/>
  <c r="BC87"/>
  <c r="BD87" s="1"/>
  <c r="X75"/>
  <c r="M75"/>
  <c r="M82"/>
  <c r="AS86"/>
  <c r="Y82"/>
  <c r="X74"/>
  <c r="M74"/>
  <c r="B89"/>
  <c r="C89" s="1"/>
  <c r="J89" s="1"/>
  <c r="J88"/>
  <c r="B92"/>
  <c r="A91"/>
  <c r="C90"/>
  <c r="A90"/>
  <c r="AS87"/>
  <c r="N84"/>
  <c r="O83"/>
  <c r="X83"/>
  <c r="Y75"/>
  <c r="N77"/>
  <c r="X76"/>
  <c r="O76"/>
  <c r="M76" s="1"/>
  <c r="AQ89" l="1"/>
  <c r="AR88"/>
  <c r="BE89"/>
  <c r="K88"/>
  <c r="K89" s="1"/>
  <c r="AT88"/>
  <c r="AT89" s="1"/>
  <c r="BC89"/>
  <c r="BD89" s="1"/>
  <c r="W82"/>
  <c r="L82"/>
  <c r="V82" s="1"/>
  <c r="W76"/>
  <c r="L76"/>
  <c r="V76" s="1"/>
  <c r="W75"/>
  <c r="L75"/>
  <c r="V75" s="1"/>
  <c r="W74"/>
  <c r="L74"/>
  <c r="Y76"/>
  <c r="N78"/>
  <c r="X77"/>
  <c r="O77"/>
  <c r="Y83"/>
  <c r="B91"/>
  <c r="C91" s="1"/>
  <c r="J91" s="1"/>
  <c r="J90"/>
  <c r="A93"/>
  <c r="B94"/>
  <c r="C92"/>
  <c r="A92"/>
  <c r="AS89"/>
  <c r="M83"/>
  <c r="O84"/>
  <c r="X84"/>
  <c r="AS88"/>
  <c r="V74"/>
  <c r="AQ91" l="1"/>
  <c r="AR90"/>
  <c r="BE91"/>
  <c r="K90"/>
  <c r="K91" s="1"/>
  <c r="AT90"/>
  <c r="AT91" s="1"/>
  <c r="BC91"/>
  <c r="BD91" s="1"/>
  <c r="W83"/>
  <c r="L83"/>
  <c r="M77"/>
  <c r="V83"/>
  <c r="O85"/>
  <c r="N85" s="1"/>
  <c r="X85" s="1"/>
  <c r="A95"/>
  <c r="C94"/>
  <c r="A94"/>
  <c r="AS90"/>
  <c r="M84"/>
  <c r="Y84"/>
  <c r="B93"/>
  <c r="C93" s="1"/>
  <c r="J93" s="1"/>
  <c r="J92"/>
  <c r="AS91"/>
  <c r="Y77"/>
  <c r="N79"/>
  <c r="X78"/>
  <c r="O78"/>
  <c r="M78" s="1"/>
  <c r="AQ93" l="1"/>
  <c r="AR92"/>
  <c r="BE93"/>
  <c r="K92"/>
  <c r="K93" s="1"/>
  <c r="AT92"/>
  <c r="BC93"/>
  <c r="BD93" s="1"/>
  <c r="AT93"/>
  <c r="W84"/>
  <c r="L84"/>
  <c r="V84" s="1"/>
  <c r="W77"/>
  <c r="L77"/>
  <c r="V77" s="1"/>
  <c r="W78"/>
  <c r="L78"/>
  <c r="V78" s="1"/>
  <c r="M85"/>
  <c r="AS93"/>
  <c r="O86"/>
  <c r="Y78"/>
  <c r="N80"/>
  <c r="X79"/>
  <c r="O79"/>
  <c r="AS92"/>
  <c r="J94"/>
  <c r="AR94" s="1"/>
  <c r="B95"/>
  <c r="C95" s="1"/>
  <c r="J95" s="1"/>
  <c r="Y85"/>
  <c r="BE95" l="1"/>
  <c r="BE97" s="1"/>
  <c r="J150" s="1"/>
  <c r="K94"/>
  <c r="K95" s="1"/>
  <c r="AQ97"/>
  <c r="G121" s="1"/>
  <c r="J121" s="1"/>
  <c r="AT94"/>
  <c r="AT95" s="1"/>
  <c r="AR97"/>
  <c r="G131" s="1"/>
  <c r="L131" s="1"/>
  <c r="BC95"/>
  <c r="BD95" s="1"/>
  <c r="BD97" s="1"/>
  <c r="N86"/>
  <c r="X86" s="1"/>
  <c r="W85"/>
  <c r="L85"/>
  <c r="V85" s="1"/>
  <c r="M79"/>
  <c r="M86"/>
  <c r="AS94"/>
  <c r="AS95"/>
  <c r="AT97"/>
  <c r="R119" s="1"/>
  <c r="R105" s="1"/>
  <c r="Y79"/>
  <c r="N81"/>
  <c r="X80"/>
  <c r="O80"/>
  <c r="M80" s="1"/>
  <c r="Y86"/>
  <c r="O87"/>
  <c r="N87" s="1"/>
  <c r="W86" l="1"/>
  <c r="L86"/>
  <c r="V86" s="1"/>
  <c r="W80"/>
  <c r="L80"/>
  <c r="W79"/>
  <c r="L79"/>
  <c r="V79" s="1"/>
  <c r="Y87"/>
  <c r="X87"/>
  <c r="O88"/>
  <c r="N88" s="1"/>
  <c r="X88" s="1"/>
  <c r="Y80"/>
  <c r="V80"/>
  <c r="X81"/>
  <c r="O81"/>
  <c r="M88" l="1"/>
  <c r="W88" s="1"/>
  <c r="M87"/>
  <c r="Y81"/>
  <c r="M81"/>
  <c r="Y88"/>
  <c r="N90"/>
  <c r="O89"/>
  <c r="N89" s="1"/>
  <c r="L88" l="1"/>
  <c r="V88" s="1"/>
  <c r="W87"/>
  <c r="L87"/>
  <c r="V87" s="1"/>
  <c r="W81"/>
  <c r="L81"/>
  <c r="V81" s="1"/>
  <c r="Y89"/>
  <c r="X89"/>
  <c r="M89"/>
  <c r="N91"/>
  <c r="O90"/>
  <c r="M90" s="1"/>
  <c r="X90"/>
  <c r="W89" l="1"/>
  <c r="L89"/>
  <c r="W90"/>
  <c r="L90"/>
  <c r="N92"/>
  <c r="O91"/>
  <c r="X91"/>
  <c r="V89"/>
  <c r="Y90"/>
  <c r="V90"/>
  <c r="Y91" l="1"/>
  <c r="M91"/>
  <c r="N93"/>
  <c r="X92"/>
  <c r="O92"/>
  <c r="W91" l="1"/>
  <c r="L91"/>
  <c r="X93"/>
  <c r="N94"/>
  <c r="O93"/>
  <c r="M93" s="1"/>
  <c r="V91"/>
  <c r="Y92"/>
  <c r="M92"/>
  <c r="W93" l="1"/>
  <c r="L93"/>
  <c r="W92"/>
  <c r="L92"/>
  <c r="X94"/>
  <c r="N95"/>
  <c r="O94"/>
  <c r="M94" s="1"/>
  <c r="V92"/>
  <c r="Y93"/>
  <c r="V93"/>
  <c r="W94" l="1"/>
  <c r="L94"/>
  <c r="V94" s="1"/>
  <c r="O95"/>
  <c r="M95" s="1"/>
  <c r="L95" s="1"/>
  <c r="Y94"/>
  <c r="Y95" l="1"/>
  <c r="Y97" s="1"/>
  <c r="P119" s="1"/>
  <c r="O97"/>
  <c r="W95"/>
  <c r="W97" s="1"/>
  <c r="L119" s="1"/>
  <c r="M97"/>
  <c r="X95"/>
  <c r="X97" s="1"/>
  <c r="N119" s="1"/>
  <c r="N97"/>
  <c r="B100" l="1"/>
  <c r="E100" s="1"/>
  <c r="B99"/>
  <c r="E99" s="1"/>
  <c r="V95"/>
  <c r="V97" s="1"/>
  <c r="L97"/>
  <c r="B101"/>
  <c r="E101" s="1"/>
  <c r="G120" l="1"/>
  <c r="J120" s="1"/>
  <c r="J119"/>
  <c r="G119"/>
  <c r="E105"/>
  <c r="L104" s="1"/>
  <c r="B98" l="1"/>
  <c r="E118" s="1"/>
  <c r="E98" l="1"/>
  <c r="R98" s="1"/>
  <c r="L103" l="1"/>
  <c r="L105"/>
  <c r="L102"/>
  <c r="R99" s="1"/>
  <c r="L98" l="1"/>
  <c r="L99"/>
  <c r="J100" i="1" l="1"/>
  <c r="C105"/>
  <c r="B105"/>
  <c r="E15"/>
  <c r="E13"/>
  <c r="E22"/>
  <c r="E20"/>
  <c r="E21"/>
  <c r="A13"/>
  <c r="E82"/>
  <c r="E84"/>
  <c r="E83"/>
  <c r="AP95"/>
  <c r="AO95"/>
  <c r="AN95"/>
  <c r="AM95"/>
  <c r="AL95"/>
  <c r="AK95"/>
  <c r="AJ95"/>
  <c r="AI95"/>
  <c r="AH95"/>
  <c r="AG95"/>
  <c r="AF95"/>
  <c r="AE95"/>
  <c r="AD95"/>
  <c r="AC95"/>
  <c r="AB95"/>
  <c r="AA95"/>
  <c r="Z95"/>
  <c r="Q95"/>
  <c r="P95"/>
  <c r="E95"/>
  <c r="AP94"/>
  <c r="AO94"/>
  <c r="AN94"/>
  <c r="AM94"/>
  <c r="AL94"/>
  <c r="AK94"/>
  <c r="AJ94"/>
  <c r="AI94"/>
  <c r="AH94"/>
  <c r="AG94"/>
  <c r="AF94"/>
  <c r="AE94"/>
  <c r="AD94"/>
  <c r="AC94"/>
  <c r="AB94"/>
  <c r="AA94"/>
  <c r="Z94"/>
  <c r="Q94"/>
  <c r="P94"/>
  <c r="E94"/>
  <c r="AP93"/>
  <c r="AO93"/>
  <c r="AN93"/>
  <c r="AM93"/>
  <c r="AL93"/>
  <c r="AK93"/>
  <c r="AJ93"/>
  <c r="AI93"/>
  <c r="AH93"/>
  <c r="AG93"/>
  <c r="AF93"/>
  <c r="AE93"/>
  <c r="AD93"/>
  <c r="AC93"/>
  <c r="AB93"/>
  <c r="AA93"/>
  <c r="Z93"/>
  <c r="Q93"/>
  <c r="P93"/>
  <c r="E93"/>
  <c r="AP92"/>
  <c r="AO92"/>
  <c r="AN92"/>
  <c r="AM92"/>
  <c r="AL92"/>
  <c r="AK92"/>
  <c r="AJ92"/>
  <c r="AI92"/>
  <c r="AH92"/>
  <c r="AG92"/>
  <c r="AF92"/>
  <c r="AE92"/>
  <c r="AD92"/>
  <c r="AC92"/>
  <c r="AB92"/>
  <c r="AA92"/>
  <c r="Z92"/>
  <c r="Q92"/>
  <c r="P92"/>
  <c r="E92"/>
  <c r="AP91"/>
  <c r="AO91"/>
  <c r="AN91"/>
  <c r="AM91"/>
  <c r="AL91"/>
  <c r="AK91"/>
  <c r="AJ91"/>
  <c r="AI91"/>
  <c r="AH91"/>
  <c r="AG91"/>
  <c r="AF91"/>
  <c r="AE91"/>
  <c r="AD91"/>
  <c r="AC91"/>
  <c r="AB91"/>
  <c r="AA91"/>
  <c r="Z91"/>
  <c r="Q91"/>
  <c r="P91"/>
  <c r="E91"/>
  <c r="AP90"/>
  <c r="AO90"/>
  <c r="AN90"/>
  <c r="AM90"/>
  <c r="AL90"/>
  <c r="AK90"/>
  <c r="AJ90"/>
  <c r="AI90"/>
  <c r="AH90"/>
  <c r="AG90"/>
  <c r="AF90"/>
  <c r="AE90"/>
  <c r="AD90"/>
  <c r="AC90"/>
  <c r="AB90"/>
  <c r="AA90"/>
  <c r="Z90"/>
  <c r="Q90"/>
  <c r="P90"/>
  <c r="E90"/>
  <c r="AP89"/>
  <c r="AO89"/>
  <c r="AN89"/>
  <c r="AM89"/>
  <c r="AL89"/>
  <c r="AK89"/>
  <c r="AJ89"/>
  <c r="AI89"/>
  <c r="AH89"/>
  <c r="AG89"/>
  <c r="AF89"/>
  <c r="AE89"/>
  <c r="AD89"/>
  <c r="AC89"/>
  <c r="AB89"/>
  <c r="AA89"/>
  <c r="Z89"/>
  <c r="Q89"/>
  <c r="P89"/>
  <c r="E89"/>
  <c r="AP88"/>
  <c r="AO88"/>
  <c r="AN88"/>
  <c r="AM88"/>
  <c r="AL88"/>
  <c r="AK88"/>
  <c r="AJ88"/>
  <c r="AI88"/>
  <c r="AH88"/>
  <c r="AG88"/>
  <c r="AF88"/>
  <c r="AE88"/>
  <c r="AD88"/>
  <c r="AC88"/>
  <c r="AB88"/>
  <c r="AA88"/>
  <c r="Z88"/>
  <c r="Q88"/>
  <c r="P88"/>
  <c r="E88"/>
  <c r="AP87"/>
  <c r="AO87"/>
  <c r="AN87"/>
  <c r="AM87"/>
  <c r="AL87"/>
  <c r="AK87"/>
  <c r="AJ87"/>
  <c r="AI87"/>
  <c r="AH87"/>
  <c r="AG87"/>
  <c r="AF87"/>
  <c r="AE87"/>
  <c r="AD87"/>
  <c r="AC87"/>
  <c r="AB87"/>
  <c r="AA87"/>
  <c r="Z87"/>
  <c r="Q87"/>
  <c r="P87"/>
  <c r="E87"/>
  <c r="AP86"/>
  <c r="AO86"/>
  <c r="AN86"/>
  <c r="AM86"/>
  <c r="AL86"/>
  <c r="AK86"/>
  <c r="AJ86"/>
  <c r="AI86"/>
  <c r="AH86"/>
  <c r="AG86"/>
  <c r="AF86"/>
  <c r="AE86"/>
  <c r="AD86"/>
  <c r="AC86"/>
  <c r="AB86"/>
  <c r="AA86"/>
  <c r="Z86"/>
  <c r="Q86"/>
  <c r="P86"/>
  <c r="E86"/>
  <c r="AP85"/>
  <c r="AO85"/>
  <c r="AN85"/>
  <c r="AM85"/>
  <c r="AL85"/>
  <c r="AK85"/>
  <c r="AJ85"/>
  <c r="AI85"/>
  <c r="AH85"/>
  <c r="AG85"/>
  <c r="AF85"/>
  <c r="AE85"/>
  <c r="AD85"/>
  <c r="AC85"/>
  <c r="AB85"/>
  <c r="AA85"/>
  <c r="Z85"/>
  <c r="Q85"/>
  <c r="P85"/>
  <c r="E85"/>
  <c r="AP84"/>
  <c r="AO84"/>
  <c r="AN84"/>
  <c r="AM84"/>
  <c r="AL84"/>
  <c r="AK84"/>
  <c r="AJ84"/>
  <c r="AI84"/>
  <c r="AH84"/>
  <c r="AG84"/>
  <c r="AF84"/>
  <c r="AE84"/>
  <c r="AD84"/>
  <c r="AC84"/>
  <c r="AB84"/>
  <c r="AA84"/>
  <c r="Z84"/>
  <c r="Q84"/>
  <c r="P84"/>
  <c r="AP83"/>
  <c r="AO83"/>
  <c r="AN83"/>
  <c r="AM83"/>
  <c r="AL83"/>
  <c r="AK83"/>
  <c r="AJ83"/>
  <c r="AI83"/>
  <c r="AH83"/>
  <c r="AG83"/>
  <c r="AF83"/>
  <c r="AE83"/>
  <c r="AD83"/>
  <c r="AC83"/>
  <c r="AB83"/>
  <c r="AA83"/>
  <c r="Z83"/>
  <c r="Q83"/>
  <c r="P83"/>
  <c r="AP82"/>
  <c r="AO82"/>
  <c r="AN82"/>
  <c r="AM82"/>
  <c r="AL82"/>
  <c r="AK82"/>
  <c r="AJ82"/>
  <c r="AI82"/>
  <c r="AH82"/>
  <c r="AG82"/>
  <c r="AF82"/>
  <c r="AE82"/>
  <c r="AD82"/>
  <c r="AC82"/>
  <c r="AB82"/>
  <c r="AA82"/>
  <c r="Z82"/>
  <c r="Q82"/>
  <c r="P82"/>
  <c r="AP81"/>
  <c r="AO81"/>
  <c r="AN81"/>
  <c r="AM81"/>
  <c r="AL81"/>
  <c r="AK81"/>
  <c r="AJ81"/>
  <c r="AI81"/>
  <c r="AH81"/>
  <c r="AG81"/>
  <c r="AF81"/>
  <c r="AE81"/>
  <c r="AD81"/>
  <c r="AC81"/>
  <c r="AB81"/>
  <c r="AA81"/>
  <c r="Z81"/>
  <c r="Q81"/>
  <c r="P81"/>
  <c r="E81"/>
  <c r="AP80"/>
  <c r="AO80"/>
  <c r="AN80"/>
  <c r="AM80"/>
  <c r="AL80"/>
  <c r="AK80"/>
  <c r="AJ80"/>
  <c r="AI80"/>
  <c r="AH80"/>
  <c r="AG80"/>
  <c r="AF80"/>
  <c r="AE80"/>
  <c r="AD80"/>
  <c r="AC80"/>
  <c r="AB80"/>
  <c r="AA80"/>
  <c r="Z80"/>
  <c r="Q80"/>
  <c r="P80"/>
  <c r="E80"/>
  <c r="AP79"/>
  <c r="AO79"/>
  <c r="AN79"/>
  <c r="AM79"/>
  <c r="AL79"/>
  <c r="AK79"/>
  <c r="AJ79"/>
  <c r="AI79"/>
  <c r="AH79"/>
  <c r="AG79"/>
  <c r="AF79"/>
  <c r="AE79"/>
  <c r="AD79"/>
  <c r="AC79"/>
  <c r="AB79"/>
  <c r="AA79"/>
  <c r="Z79"/>
  <c r="Q79"/>
  <c r="P79"/>
  <c r="E79"/>
  <c r="AP78"/>
  <c r="AO78"/>
  <c r="AN78"/>
  <c r="AM78"/>
  <c r="AL78"/>
  <c r="AK78"/>
  <c r="AJ78"/>
  <c r="AI78"/>
  <c r="AH78"/>
  <c r="AG78"/>
  <c r="AF78"/>
  <c r="AE78"/>
  <c r="AD78"/>
  <c r="AC78"/>
  <c r="AB78"/>
  <c r="AA78"/>
  <c r="Z78"/>
  <c r="Q78"/>
  <c r="P78"/>
  <c r="E78"/>
  <c r="AP77"/>
  <c r="AO77"/>
  <c r="AN77"/>
  <c r="AM77"/>
  <c r="AL77"/>
  <c r="AK77"/>
  <c r="AJ77"/>
  <c r="AI77"/>
  <c r="AH77"/>
  <c r="AG77"/>
  <c r="AF77"/>
  <c r="AE77"/>
  <c r="AD77"/>
  <c r="AC77"/>
  <c r="AB77"/>
  <c r="AA77"/>
  <c r="Z77"/>
  <c r="Q77"/>
  <c r="P77"/>
  <c r="E77"/>
  <c r="AP76"/>
  <c r="AO76"/>
  <c r="AN76"/>
  <c r="AM76"/>
  <c r="AL76"/>
  <c r="AK76"/>
  <c r="AJ76"/>
  <c r="AI76"/>
  <c r="AH76"/>
  <c r="AG76"/>
  <c r="AF76"/>
  <c r="AE76"/>
  <c r="AD76"/>
  <c r="AC76"/>
  <c r="AB76"/>
  <c r="AA76"/>
  <c r="Z76"/>
  <c r="Q76"/>
  <c r="P76"/>
  <c r="E76"/>
  <c r="AP75"/>
  <c r="AO75"/>
  <c r="AN75"/>
  <c r="AM75"/>
  <c r="AL75"/>
  <c r="AK75"/>
  <c r="AJ75"/>
  <c r="AI75"/>
  <c r="AH75"/>
  <c r="AG75"/>
  <c r="AF75"/>
  <c r="AE75"/>
  <c r="AD75"/>
  <c r="AC75"/>
  <c r="AB75"/>
  <c r="AA75"/>
  <c r="Z75"/>
  <c r="Q75"/>
  <c r="P75"/>
  <c r="E75"/>
  <c r="AP74"/>
  <c r="AO74"/>
  <c r="AN74"/>
  <c r="AM74"/>
  <c r="AL74"/>
  <c r="AK74"/>
  <c r="AJ74"/>
  <c r="AI74"/>
  <c r="AH74"/>
  <c r="AG74"/>
  <c r="AF74"/>
  <c r="AE74"/>
  <c r="AD74"/>
  <c r="AC74"/>
  <c r="AB74"/>
  <c r="AA74"/>
  <c r="Z74"/>
  <c r="Q74"/>
  <c r="P74"/>
  <c r="E74"/>
  <c r="AP73"/>
  <c r="AO73"/>
  <c r="AN73"/>
  <c r="AM73"/>
  <c r="AL73"/>
  <c r="AK73"/>
  <c r="AJ73"/>
  <c r="AI73"/>
  <c r="AH73"/>
  <c r="AG73"/>
  <c r="AF73"/>
  <c r="AE73"/>
  <c r="AD73"/>
  <c r="AC73"/>
  <c r="AB73"/>
  <c r="AA73"/>
  <c r="Z73"/>
  <c r="Q73"/>
  <c r="P73"/>
  <c r="E73"/>
  <c r="AP72"/>
  <c r="AO72"/>
  <c r="AN72"/>
  <c r="AM72"/>
  <c r="AL72"/>
  <c r="AK72"/>
  <c r="AJ72"/>
  <c r="AI72"/>
  <c r="AH72"/>
  <c r="AG72"/>
  <c r="AF72"/>
  <c r="AE72"/>
  <c r="AD72"/>
  <c r="AC72"/>
  <c r="AB72"/>
  <c r="AA72"/>
  <c r="Z72"/>
  <c r="Q72"/>
  <c r="P72"/>
  <c r="E72"/>
  <c r="AP71"/>
  <c r="AO71"/>
  <c r="AN71"/>
  <c r="AM71"/>
  <c r="AL71"/>
  <c r="AK71"/>
  <c r="AJ71"/>
  <c r="AI71"/>
  <c r="AH71"/>
  <c r="AG71"/>
  <c r="AF71"/>
  <c r="AE71"/>
  <c r="AD71"/>
  <c r="AC71"/>
  <c r="AB71"/>
  <c r="AA71"/>
  <c r="Z71"/>
  <c r="Q71"/>
  <c r="P71"/>
  <c r="E71"/>
  <c r="AP70"/>
  <c r="AO70"/>
  <c r="AN70"/>
  <c r="AM70"/>
  <c r="AL70"/>
  <c r="AK70"/>
  <c r="AJ70"/>
  <c r="AI70"/>
  <c r="AH70"/>
  <c r="AG70"/>
  <c r="AF70"/>
  <c r="AE70"/>
  <c r="AD70"/>
  <c r="AC70"/>
  <c r="AB70"/>
  <c r="AA70"/>
  <c r="Z70"/>
  <c r="Q70"/>
  <c r="P70"/>
  <c r="E70"/>
  <c r="AP69"/>
  <c r="AO69"/>
  <c r="AN69"/>
  <c r="AM69"/>
  <c r="AL69"/>
  <c r="AK69"/>
  <c r="AJ69"/>
  <c r="AI69"/>
  <c r="AH69"/>
  <c r="AG69"/>
  <c r="AF69"/>
  <c r="AE69"/>
  <c r="AD69"/>
  <c r="AC69"/>
  <c r="AB69"/>
  <c r="AA69"/>
  <c r="Z69"/>
  <c r="Q69"/>
  <c r="P69"/>
  <c r="E69"/>
  <c r="AP68"/>
  <c r="AO68"/>
  <c r="AN68"/>
  <c r="AM68"/>
  <c r="AL68"/>
  <c r="AK68"/>
  <c r="AJ68"/>
  <c r="AI68"/>
  <c r="AH68"/>
  <c r="AG68"/>
  <c r="AF68"/>
  <c r="AE68"/>
  <c r="AD68"/>
  <c r="AC68"/>
  <c r="AB68"/>
  <c r="AA68"/>
  <c r="Z68"/>
  <c r="Q68"/>
  <c r="P68"/>
  <c r="E68"/>
  <c r="AP67"/>
  <c r="AO67"/>
  <c r="AN67"/>
  <c r="AM67"/>
  <c r="AL67"/>
  <c r="AK67"/>
  <c r="AJ67"/>
  <c r="AI67"/>
  <c r="AH67"/>
  <c r="AG67"/>
  <c r="AF67"/>
  <c r="AE67"/>
  <c r="AD67"/>
  <c r="AC67"/>
  <c r="AB67"/>
  <c r="AA67"/>
  <c r="Z67"/>
  <c r="AP66"/>
  <c r="AO66"/>
  <c r="AN66"/>
  <c r="AM66"/>
  <c r="AL66"/>
  <c r="AK66"/>
  <c r="AJ66"/>
  <c r="AI66"/>
  <c r="AH66"/>
  <c r="AG66"/>
  <c r="AF66"/>
  <c r="AE66"/>
  <c r="AD66"/>
  <c r="AC66"/>
  <c r="AB66"/>
  <c r="AA66"/>
  <c r="Z66"/>
  <c r="AP65"/>
  <c r="AO65"/>
  <c r="AN65"/>
  <c r="AM65"/>
  <c r="AL65"/>
  <c r="AK65"/>
  <c r="AJ65"/>
  <c r="AI65"/>
  <c r="AH65"/>
  <c r="AG65"/>
  <c r="AF65"/>
  <c r="AE65"/>
  <c r="AD65"/>
  <c r="AC65"/>
  <c r="AB65"/>
  <c r="AA65"/>
  <c r="Z65"/>
  <c r="AP64"/>
  <c r="AO64"/>
  <c r="AN64"/>
  <c r="AM64"/>
  <c r="AL64"/>
  <c r="AK64"/>
  <c r="AJ64"/>
  <c r="AI64"/>
  <c r="AH64"/>
  <c r="AG64"/>
  <c r="AF64"/>
  <c r="AE64"/>
  <c r="AD64"/>
  <c r="AC64"/>
  <c r="AB64"/>
  <c r="AA64"/>
  <c r="Z64"/>
  <c r="AP63"/>
  <c r="AO63"/>
  <c r="AN63"/>
  <c r="AM63"/>
  <c r="AL63"/>
  <c r="AK63"/>
  <c r="AJ63"/>
  <c r="AI63"/>
  <c r="AH63"/>
  <c r="AG63"/>
  <c r="AF63"/>
  <c r="AE63"/>
  <c r="AD63"/>
  <c r="AC63"/>
  <c r="AB63"/>
  <c r="AA63"/>
  <c r="Z63"/>
  <c r="AP62"/>
  <c r="AO62"/>
  <c r="AN62"/>
  <c r="AM62"/>
  <c r="AL62"/>
  <c r="AK62"/>
  <c r="AJ62"/>
  <c r="AI62"/>
  <c r="AH62"/>
  <c r="AG62"/>
  <c r="AF62"/>
  <c r="AE62"/>
  <c r="AD62"/>
  <c r="AC62"/>
  <c r="AB62"/>
  <c r="AA62"/>
  <c r="Z62"/>
  <c r="AP61"/>
  <c r="AO61"/>
  <c r="AN61"/>
  <c r="AM61"/>
  <c r="AL61"/>
  <c r="AK61"/>
  <c r="AJ61"/>
  <c r="AI61"/>
  <c r="AH61"/>
  <c r="AG61"/>
  <c r="AF61"/>
  <c r="AE61"/>
  <c r="AD61"/>
  <c r="AC61"/>
  <c r="AB61"/>
  <c r="AA61"/>
  <c r="Z61"/>
  <c r="AP60"/>
  <c r="AO60"/>
  <c r="AN60"/>
  <c r="AM60"/>
  <c r="AL60"/>
  <c r="AK60"/>
  <c r="AJ60"/>
  <c r="AI60"/>
  <c r="AH60"/>
  <c r="AG60"/>
  <c r="AF60"/>
  <c r="AE60"/>
  <c r="AD60"/>
  <c r="AC60"/>
  <c r="AB60"/>
  <c r="AA60"/>
  <c r="Z60"/>
  <c r="AP59"/>
  <c r="AO59"/>
  <c r="AN59"/>
  <c r="AM59"/>
  <c r="AL59"/>
  <c r="AK59"/>
  <c r="AJ59"/>
  <c r="AI59"/>
  <c r="AH59"/>
  <c r="AG59"/>
  <c r="AF59"/>
  <c r="AE59"/>
  <c r="AD59"/>
  <c r="AC59"/>
  <c r="AB59"/>
  <c r="AA59"/>
  <c r="Z59"/>
  <c r="AP58"/>
  <c r="AO58"/>
  <c r="AN58"/>
  <c r="AM58"/>
  <c r="AL58"/>
  <c r="AK58"/>
  <c r="AJ58"/>
  <c r="AI58"/>
  <c r="AH58"/>
  <c r="AG58"/>
  <c r="AF58"/>
  <c r="AE58"/>
  <c r="AD58"/>
  <c r="AC58"/>
  <c r="AB58"/>
  <c r="AA58"/>
  <c r="Z58"/>
  <c r="AP57"/>
  <c r="AO57"/>
  <c r="AN57"/>
  <c r="AM57"/>
  <c r="AL57"/>
  <c r="AK57"/>
  <c r="AJ57"/>
  <c r="AI57"/>
  <c r="AH57"/>
  <c r="AG57"/>
  <c r="AF57"/>
  <c r="AE57"/>
  <c r="AD57"/>
  <c r="AC57"/>
  <c r="AB57"/>
  <c r="AA57"/>
  <c r="Z57"/>
  <c r="AP56"/>
  <c r="AO56"/>
  <c r="AN56"/>
  <c r="AM56"/>
  <c r="AL56"/>
  <c r="AK56"/>
  <c r="AJ56"/>
  <c r="AI56"/>
  <c r="AH56"/>
  <c r="AG56"/>
  <c r="AF56"/>
  <c r="AE56"/>
  <c r="AD56"/>
  <c r="AC56"/>
  <c r="AB56"/>
  <c r="AA56"/>
  <c r="Z56"/>
  <c r="AP55"/>
  <c r="AO55"/>
  <c r="AN55"/>
  <c r="AM55"/>
  <c r="AL55"/>
  <c r="AK55"/>
  <c r="AJ55"/>
  <c r="AI55"/>
  <c r="AH55"/>
  <c r="AG55"/>
  <c r="AF55"/>
  <c r="AE55"/>
  <c r="AD55"/>
  <c r="AC55"/>
  <c r="AB55"/>
  <c r="AA55"/>
  <c r="Z55"/>
  <c r="AP54"/>
  <c r="AO54"/>
  <c r="AN54"/>
  <c r="AM54"/>
  <c r="AL54"/>
  <c r="AK54"/>
  <c r="AJ54"/>
  <c r="AI54"/>
  <c r="AH54"/>
  <c r="AG54"/>
  <c r="AF54"/>
  <c r="AE54"/>
  <c r="AD54"/>
  <c r="AC54"/>
  <c r="AB54"/>
  <c r="AA54"/>
  <c r="Z54"/>
  <c r="AP53"/>
  <c r="AO53"/>
  <c r="AN53"/>
  <c r="AM53"/>
  <c r="AL53"/>
  <c r="AK53"/>
  <c r="AJ53"/>
  <c r="AI53"/>
  <c r="AH53"/>
  <c r="AG53"/>
  <c r="AF53"/>
  <c r="AE53"/>
  <c r="AD53"/>
  <c r="AC53"/>
  <c r="AB53"/>
  <c r="AA53"/>
  <c r="Z53"/>
  <c r="Q53"/>
  <c r="P53"/>
  <c r="E53"/>
  <c r="AP52"/>
  <c r="AO52"/>
  <c r="AN52"/>
  <c r="AM52"/>
  <c r="AL52"/>
  <c r="AK52"/>
  <c r="AJ52"/>
  <c r="AI52"/>
  <c r="AH52"/>
  <c r="AG52"/>
  <c r="AF52"/>
  <c r="AE52"/>
  <c r="AD52"/>
  <c r="AC52"/>
  <c r="AB52"/>
  <c r="AA52"/>
  <c r="Z52"/>
  <c r="Q52"/>
  <c r="P52"/>
  <c r="E52"/>
  <c r="AP51"/>
  <c r="AO51"/>
  <c r="AN51"/>
  <c r="AM51"/>
  <c r="AL51"/>
  <c r="AK51"/>
  <c r="AJ51"/>
  <c r="AI51"/>
  <c r="AH51"/>
  <c r="AG51"/>
  <c r="AF51"/>
  <c r="AE51"/>
  <c r="AD51"/>
  <c r="AC51"/>
  <c r="AB51"/>
  <c r="AA51"/>
  <c r="Z51"/>
  <c r="Q51"/>
  <c r="P51"/>
  <c r="E51"/>
  <c r="AP50"/>
  <c r="AO50"/>
  <c r="AN50"/>
  <c r="AM50"/>
  <c r="AL50"/>
  <c r="AK50"/>
  <c r="AJ50"/>
  <c r="AI50"/>
  <c r="AH50"/>
  <c r="AG50"/>
  <c r="AF50"/>
  <c r="AE50"/>
  <c r="AD50"/>
  <c r="AC50"/>
  <c r="AB50"/>
  <c r="AA50"/>
  <c r="Z50"/>
  <c r="Q50"/>
  <c r="P50"/>
  <c r="E50"/>
  <c r="AP49"/>
  <c r="AO49"/>
  <c r="AN49"/>
  <c r="AM49"/>
  <c r="AL49"/>
  <c r="AK49"/>
  <c r="AJ49"/>
  <c r="AI49"/>
  <c r="AH49"/>
  <c r="AG49"/>
  <c r="AF49"/>
  <c r="AE49"/>
  <c r="AD49"/>
  <c r="AC49"/>
  <c r="AB49"/>
  <c r="AA49"/>
  <c r="Z49"/>
  <c r="Q49"/>
  <c r="P49"/>
  <c r="E49"/>
  <c r="AP48"/>
  <c r="AO48"/>
  <c r="AN48"/>
  <c r="AM48"/>
  <c r="AL48"/>
  <c r="AK48"/>
  <c r="AJ48"/>
  <c r="AI48"/>
  <c r="AH48"/>
  <c r="AG48"/>
  <c r="AF48"/>
  <c r="AE48"/>
  <c r="AD48"/>
  <c r="AC48"/>
  <c r="AB48"/>
  <c r="AA48"/>
  <c r="Z48"/>
  <c r="Q48"/>
  <c r="P48"/>
  <c r="E48"/>
  <c r="AP47"/>
  <c r="AO47"/>
  <c r="AN47"/>
  <c r="AM47"/>
  <c r="AL47"/>
  <c r="AK47"/>
  <c r="AJ47"/>
  <c r="AI47"/>
  <c r="AH47"/>
  <c r="AG47"/>
  <c r="AF47"/>
  <c r="AE47"/>
  <c r="AD47"/>
  <c r="AC47"/>
  <c r="AB47"/>
  <c r="AA47"/>
  <c r="Z47"/>
  <c r="Q47"/>
  <c r="P47"/>
  <c r="E47"/>
  <c r="AP46"/>
  <c r="AO46"/>
  <c r="AN46"/>
  <c r="AM46"/>
  <c r="AL46"/>
  <c r="AK46"/>
  <c r="AJ46"/>
  <c r="AI46"/>
  <c r="AH46"/>
  <c r="AG46"/>
  <c r="AF46"/>
  <c r="AE46"/>
  <c r="AD46"/>
  <c r="AC46"/>
  <c r="AB46"/>
  <c r="AA46"/>
  <c r="Z46"/>
  <c r="Q46"/>
  <c r="P46"/>
  <c r="E46"/>
  <c r="AP45"/>
  <c r="AO45"/>
  <c r="AN45"/>
  <c r="AM45"/>
  <c r="AL45"/>
  <c r="AK45"/>
  <c r="AJ45"/>
  <c r="AI45"/>
  <c r="AH45"/>
  <c r="AG45"/>
  <c r="AF45"/>
  <c r="AE45"/>
  <c r="AD45"/>
  <c r="AC45"/>
  <c r="AB45"/>
  <c r="AA45"/>
  <c r="Z45"/>
  <c r="Q45"/>
  <c r="P45"/>
  <c r="E45"/>
  <c r="AP44"/>
  <c r="AO44"/>
  <c r="AN44"/>
  <c r="AM44"/>
  <c r="AL44"/>
  <c r="AK44"/>
  <c r="AJ44"/>
  <c r="AI44"/>
  <c r="AH44"/>
  <c r="AG44"/>
  <c r="AF44"/>
  <c r="AE44"/>
  <c r="AD44"/>
  <c r="AC44"/>
  <c r="AB44"/>
  <c r="AA44"/>
  <c r="Z44"/>
  <c r="Q44"/>
  <c r="P44"/>
  <c r="E44"/>
  <c r="AP43"/>
  <c r="AO43"/>
  <c r="AN43"/>
  <c r="AM43"/>
  <c r="AL43"/>
  <c r="AK43"/>
  <c r="AJ43"/>
  <c r="AI43"/>
  <c r="AH43"/>
  <c r="AG43"/>
  <c r="AF43"/>
  <c r="AE43"/>
  <c r="AD43"/>
  <c r="AC43"/>
  <c r="AB43"/>
  <c r="AA43"/>
  <c r="Z43"/>
  <c r="Q43"/>
  <c r="P43"/>
  <c r="E43"/>
  <c r="AP42"/>
  <c r="AO42"/>
  <c r="AN42"/>
  <c r="AM42"/>
  <c r="AL42"/>
  <c r="AK42"/>
  <c r="AJ42"/>
  <c r="AI42"/>
  <c r="AH42"/>
  <c r="AG42"/>
  <c r="AF42"/>
  <c r="AE42"/>
  <c r="AD42"/>
  <c r="AC42"/>
  <c r="AB42"/>
  <c r="AA42"/>
  <c r="Z42"/>
  <c r="Q42"/>
  <c r="P42"/>
  <c r="E42"/>
  <c r="AP41"/>
  <c r="AO41"/>
  <c r="AN41"/>
  <c r="AM41"/>
  <c r="AL41"/>
  <c r="AK41"/>
  <c r="AJ41"/>
  <c r="AI41"/>
  <c r="AH41"/>
  <c r="AG41"/>
  <c r="AF41"/>
  <c r="AE41"/>
  <c r="AD41"/>
  <c r="AC41"/>
  <c r="AB41"/>
  <c r="AA41"/>
  <c r="Z41"/>
  <c r="Q41"/>
  <c r="P41"/>
  <c r="E41"/>
  <c r="AP40"/>
  <c r="AO40"/>
  <c r="AN40"/>
  <c r="AM40"/>
  <c r="AL40"/>
  <c r="AK40"/>
  <c r="AJ40"/>
  <c r="AI40"/>
  <c r="AH40"/>
  <c r="AG40"/>
  <c r="AF40"/>
  <c r="AE40"/>
  <c r="AD40"/>
  <c r="AC40"/>
  <c r="AB40"/>
  <c r="AA40"/>
  <c r="Z40"/>
  <c r="Q40"/>
  <c r="P40"/>
  <c r="E40"/>
  <c r="AP39"/>
  <c r="AO39"/>
  <c r="AN39"/>
  <c r="AM39"/>
  <c r="AL39"/>
  <c r="AK39"/>
  <c r="AJ39"/>
  <c r="AI39"/>
  <c r="AH39"/>
  <c r="AG39"/>
  <c r="AF39"/>
  <c r="AE39"/>
  <c r="AD39"/>
  <c r="AC39"/>
  <c r="AB39"/>
  <c r="AA39"/>
  <c r="Z39"/>
  <c r="Q39"/>
  <c r="P39"/>
  <c r="E39"/>
  <c r="AP38"/>
  <c r="AO38"/>
  <c r="AN38"/>
  <c r="AM38"/>
  <c r="AL38"/>
  <c r="AK38"/>
  <c r="AJ38"/>
  <c r="AI38"/>
  <c r="AH38"/>
  <c r="AG38"/>
  <c r="AF38"/>
  <c r="AE38"/>
  <c r="AD38"/>
  <c r="AC38"/>
  <c r="AB38"/>
  <c r="AA38"/>
  <c r="Z38"/>
  <c r="Q38"/>
  <c r="P38"/>
  <c r="E38"/>
  <c r="AP37"/>
  <c r="AO37"/>
  <c r="AN37"/>
  <c r="AM37"/>
  <c r="AL37"/>
  <c r="AK37"/>
  <c r="AJ37"/>
  <c r="AI37"/>
  <c r="AH37"/>
  <c r="AG37"/>
  <c r="AF37"/>
  <c r="AE37"/>
  <c r="AD37"/>
  <c r="AC37"/>
  <c r="AB37"/>
  <c r="AA37"/>
  <c r="Z37"/>
  <c r="Q37"/>
  <c r="P37"/>
  <c r="E37"/>
  <c r="AP36"/>
  <c r="AO36"/>
  <c r="AN36"/>
  <c r="AM36"/>
  <c r="AL36"/>
  <c r="AK36"/>
  <c r="AJ36"/>
  <c r="AI36"/>
  <c r="AH36"/>
  <c r="AG36"/>
  <c r="AF36"/>
  <c r="AE36"/>
  <c r="AD36"/>
  <c r="AC36"/>
  <c r="AB36"/>
  <c r="AA36"/>
  <c r="Z36"/>
  <c r="Q36"/>
  <c r="P36"/>
  <c r="E36"/>
  <c r="AP35"/>
  <c r="AO35"/>
  <c r="AN35"/>
  <c r="AM35"/>
  <c r="AL35"/>
  <c r="AK35"/>
  <c r="AJ35"/>
  <c r="AI35"/>
  <c r="AH35"/>
  <c r="AG35"/>
  <c r="AF35"/>
  <c r="AE35"/>
  <c r="AD35"/>
  <c r="AC35"/>
  <c r="AB35"/>
  <c r="AA35"/>
  <c r="Z35"/>
  <c r="Q35"/>
  <c r="P35"/>
  <c r="E35"/>
  <c r="AP34"/>
  <c r="AO34"/>
  <c r="AN34"/>
  <c r="AM34"/>
  <c r="AL34"/>
  <c r="AK34"/>
  <c r="AJ34"/>
  <c r="AI34"/>
  <c r="AH34"/>
  <c r="AG34"/>
  <c r="AF34"/>
  <c r="AE34"/>
  <c r="AD34"/>
  <c r="AC34"/>
  <c r="AB34"/>
  <c r="AA34"/>
  <c r="Z34"/>
  <c r="Q34"/>
  <c r="P34"/>
  <c r="E34"/>
  <c r="AP33"/>
  <c r="AO33"/>
  <c r="AN33"/>
  <c r="AM33"/>
  <c r="AL33"/>
  <c r="AK33"/>
  <c r="AJ33"/>
  <c r="AI33"/>
  <c r="AH33"/>
  <c r="AG33"/>
  <c r="AF33"/>
  <c r="AE33"/>
  <c r="AD33"/>
  <c r="AC33"/>
  <c r="AB33"/>
  <c r="AA33"/>
  <c r="Z33"/>
  <c r="Q33"/>
  <c r="P33"/>
  <c r="E33"/>
  <c r="AP32"/>
  <c r="AO32"/>
  <c r="AN32"/>
  <c r="AM32"/>
  <c r="AL32"/>
  <c r="AK32"/>
  <c r="AJ32"/>
  <c r="AI32"/>
  <c r="AH32"/>
  <c r="AG32"/>
  <c r="AF32"/>
  <c r="AE32"/>
  <c r="AD32"/>
  <c r="AC32"/>
  <c r="AB32"/>
  <c r="AA32"/>
  <c r="Z32"/>
  <c r="Q32"/>
  <c r="P32"/>
  <c r="E32"/>
  <c r="AP31"/>
  <c r="AO31"/>
  <c r="AN31"/>
  <c r="AM31"/>
  <c r="AL31"/>
  <c r="AK31"/>
  <c r="AJ31"/>
  <c r="AI31"/>
  <c r="AH31"/>
  <c r="AG31"/>
  <c r="AF31"/>
  <c r="AE31"/>
  <c r="AD31"/>
  <c r="AC31"/>
  <c r="AB31"/>
  <c r="AA31"/>
  <c r="Z31"/>
  <c r="Q31"/>
  <c r="P31"/>
  <c r="E31"/>
  <c r="AP30"/>
  <c r="AO30"/>
  <c r="AN30"/>
  <c r="AM30"/>
  <c r="AL30"/>
  <c r="AK30"/>
  <c r="AJ30"/>
  <c r="AI30"/>
  <c r="AH30"/>
  <c r="AG30"/>
  <c r="AF30"/>
  <c r="AE30"/>
  <c r="AD30"/>
  <c r="AC30"/>
  <c r="AB30"/>
  <c r="AA30"/>
  <c r="Z30"/>
  <c r="Q30"/>
  <c r="P30"/>
  <c r="E30"/>
  <c r="AP29"/>
  <c r="AO29"/>
  <c r="AN29"/>
  <c r="AM29"/>
  <c r="AL29"/>
  <c r="AK29"/>
  <c r="AJ29"/>
  <c r="AI29"/>
  <c r="AH29"/>
  <c r="AG29"/>
  <c r="AF29"/>
  <c r="AE29"/>
  <c r="AD29"/>
  <c r="AC29"/>
  <c r="AB29"/>
  <c r="AA29"/>
  <c r="Z29"/>
  <c r="Q29"/>
  <c r="P29"/>
  <c r="E29"/>
  <c r="AP28"/>
  <c r="AO28"/>
  <c r="AN28"/>
  <c r="AM28"/>
  <c r="AL28"/>
  <c r="AK28"/>
  <c r="AJ28"/>
  <c r="AI28"/>
  <c r="AH28"/>
  <c r="AG28"/>
  <c r="AF28"/>
  <c r="AE28"/>
  <c r="AD28"/>
  <c r="AC28"/>
  <c r="AB28"/>
  <c r="AA28"/>
  <c r="Z28"/>
  <c r="Q28"/>
  <c r="P28"/>
  <c r="E28"/>
  <c r="AP27"/>
  <c r="AO27"/>
  <c r="AN27"/>
  <c r="AM27"/>
  <c r="AL27"/>
  <c r="AK27"/>
  <c r="AJ27"/>
  <c r="AI27"/>
  <c r="AH27"/>
  <c r="AG27"/>
  <c r="AF27"/>
  <c r="AE27"/>
  <c r="AD27"/>
  <c r="AC27"/>
  <c r="AB27"/>
  <c r="AA27"/>
  <c r="Z27"/>
  <c r="Q27"/>
  <c r="P27"/>
  <c r="E27"/>
  <c r="AP26"/>
  <c r="AO26"/>
  <c r="AN26"/>
  <c r="AM26"/>
  <c r="AL26"/>
  <c r="AK26"/>
  <c r="AJ26"/>
  <c r="AI26"/>
  <c r="AH26"/>
  <c r="AG26"/>
  <c r="AF26"/>
  <c r="AE26"/>
  <c r="AD26"/>
  <c r="AC26"/>
  <c r="AB26"/>
  <c r="AA26"/>
  <c r="Z26"/>
  <c r="Q26"/>
  <c r="P26"/>
  <c r="E26"/>
  <c r="B14"/>
  <c r="AP23"/>
  <c r="AO23"/>
  <c r="AN23"/>
  <c r="AM23"/>
  <c r="AL23"/>
  <c r="AK23"/>
  <c r="AJ23"/>
  <c r="AI23"/>
  <c r="AH23"/>
  <c r="AG23"/>
  <c r="AF23"/>
  <c r="AE23"/>
  <c r="AD23"/>
  <c r="AC23"/>
  <c r="AB23"/>
  <c r="AA23"/>
  <c r="Z23"/>
  <c r="Q23"/>
  <c r="P23"/>
  <c r="E23"/>
  <c r="AP22"/>
  <c r="AO22"/>
  <c r="AN22"/>
  <c r="AM22"/>
  <c r="AL22"/>
  <c r="AK22"/>
  <c r="AJ22"/>
  <c r="AI22"/>
  <c r="AH22"/>
  <c r="AG22"/>
  <c r="AF22"/>
  <c r="AE22"/>
  <c r="AD22"/>
  <c r="AC22"/>
  <c r="AB22"/>
  <c r="AA22"/>
  <c r="Z22"/>
  <c r="Q22"/>
  <c r="P22"/>
  <c r="AP21"/>
  <c r="AO21"/>
  <c r="AN21"/>
  <c r="AM21"/>
  <c r="AL21"/>
  <c r="AK21"/>
  <c r="AJ21"/>
  <c r="AI21"/>
  <c r="AH21"/>
  <c r="AG21"/>
  <c r="AF21"/>
  <c r="AE21"/>
  <c r="AD21"/>
  <c r="AC21"/>
  <c r="AB21"/>
  <c r="AA21"/>
  <c r="Z21"/>
  <c r="Q21"/>
  <c r="P21"/>
  <c r="AP20"/>
  <c r="AO20"/>
  <c r="AN20"/>
  <c r="AM20"/>
  <c r="AL20"/>
  <c r="AK20"/>
  <c r="AJ20"/>
  <c r="AI20"/>
  <c r="AH20"/>
  <c r="AG20"/>
  <c r="AF20"/>
  <c r="AE20"/>
  <c r="AD20"/>
  <c r="AC20"/>
  <c r="AB20"/>
  <c r="AA20"/>
  <c r="Z20"/>
  <c r="Q20"/>
  <c r="P20"/>
  <c r="AP19"/>
  <c r="AO19"/>
  <c r="AN19"/>
  <c r="AM19"/>
  <c r="AL19"/>
  <c r="AK19"/>
  <c r="AJ19"/>
  <c r="AI19"/>
  <c r="AH19"/>
  <c r="AG19"/>
  <c r="AF19"/>
  <c r="AE19"/>
  <c r="AD19"/>
  <c r="AC19"/>
  <c r="AB19"/>
  <c r="AA19"/>
  <c r="Z19"/>
  <c r="Q19"/>
  <c r="P19"/>
  <c r="E19"/>
  <c r="B16" l="1"/>
  <c r="A15"/>
  <c r="AP25"/>
  <c r="AO25"/>
  <c r="AN25"/>
  <c r="AM25"/>
  <c r="AL25"/>
  <c r="AK25"/>
  <c r="AJ25"/>
  <c r="AI25"/>
  <c r="AH25"/>
  <c r="AG25"/>
  <c r="AF25"/>
  <c r="AE25"/>
  <c r="AD25"/>
  <c r="AC25"/>
  <c r="AB25"/>
  <c r="AA25"/>
  <c r="Z25"/>
  <c r="AP24"/>
  <c r="AO24"/>
  <c r="AN24"/>
  <c r="AM24"/>
  <c r="AL24"/>
  <c r="AK24"/>
  <c r="AJ24"/>
  <c r="AI24"/>
  <c r="AH24"/>
  <c r="AG24"/>
  <c r="AF24"/>
  <c r="AE24"/>
  <c r="AD24"/>
  <c r="AC24"/>
  <c r="AB24"/>
  <c r="AA24"/>
  <c r="Z24"/>
  <c r="AP18"/>
  <c r="AO18"/>
  <c r="AN18"/>
  <c r="AM18"/>
  <c r="AL18"/>
  <c r="AK18"/>
  <c r="AJ18"/>
  <c r="AI18"/>
  <c r="AH18"/>
  <c r="AG18"/>
  <c r="AF18"/>
  <c r="AE18"/>
  <c r="AD18"/>
  <c r="AC18"/>
  <c r="AB18"/>
  <c r="AA18"/>
  <c r="Z18"/>
  <c r="AP17"/>
  <c r="AO17"/>
  <c r="AN17"/>
  <c r="AM17"/>
  <c r="AL17"/>
  <c r="AK17"/>
  <c r="AJ17"/>
  <c r="AI17"/>
  <c r="AH17"/>
  <c r="AG17"/>
  <c r="AF17"/>
  <c r="AE17"/>
  <c r="AD17"/>
  <c r="AC17"/>
  <c r="AB17"/>
  <c r="AA17"/>
  <c r="Z17"/>
  <c r="AP16"/>
  <c r="AO16"/>
  <c r="AN16"/>
  <c r="AM16"/>
  <c r="AL16"/>
  <c r="AK16"/>
  <c r="AJ16"/>
  <c r="AI16"/>
  <c r="AH16"/>
  <c r="AG16"/>
  <c r="AF16"/>
  <c r="AE16"/>
  <c r="AD16"/>
  <c r="AC16"/>
  <c r="AB16"/>
  <c r="AA16"/>
  <c r="Z16"/>
  <c r="AP15"/>
  <c r="AO15"/>
  <c r="AN15"/>
  <c r="AM15"/>
  <c r="AL15"/>
  <c r="AK15"/>
  <c r="AJ15"/>
  <c r="AI15"/>
  <c r="AH15"/>
  <c r="AG15"/>
  <c r="AF15"/>
  <c r="AE15"/>
  <c r="AD15"/>
  <c r="AC15"/>
  <c r="AB15"/>
  <c r="AA15"/>
  <c r="Z15"/>
  <c r="AP14"/>
  <c r="AO14"/>
  <c r="AB14"/>
  <c r="AP13"/>
  <c r="AO13"/>
  <c r="AN13"/>
  <c r="AM13"/>
  <c r="AL13"/>
  <c r="AK13"/>
  <c r="AJ13"/>
  <c r="AI13"/>
  <c r="AH13"/>
  <c r="AG13"/>
  <c r="AB13"/>
  <c r="AA13"/>
  <c r="Z13"/>
  <c r="AB12"/>
  <c r="AP12"/>
  <c r="AO12"/>
  <c r="B18" l="1"/>
  <c r="A17"/>
  <c r="AB97"/>
  <c r="AP97"/>
  <c r="G130" s="1"/>
  <c r="AO97"/>
  <c r="B20" l="1"/>
  <c r="A19"/>
  <c r="D104"/>
  <c r="G129"/>
  <c r="O105"/>
  <c r="B104"/>
  <c r="G128"/>
  <c r="Q25"/>
  <c r="P25"/>
  <c r="Q24"/>
  <c r="P24"/>
  <c r="Q18"/>
  <c r="P18"/>
  <c r="Q17"/>
  <c r="P17"/>
  <c r="Q16"/>
  <c r="P16"/>
  <c r="Q15"/>
  <c r="P15"/>
  <c r="Q14"/>
  <c r="AA14" s="1"/>
  <c r="P14"/>
  <c r="Z14" s="1"/>
  <c r="P13"/>
  <c r="Q12"/>
  <c r="H97"/>
  <c r="E17"/>
  <c r="E16"/>
  <c r="B22" l="1"/>
  <c r="A21"/>
  <c r="E104"/>
  <c r="AA12"/>
  <c r="AA97" s="1"/>
  <c r="B24" l="1"/>
  <c r="A23"/>
  <c r="B103"/>
  <c r="G127"/>
  <c r="C12"/>
  <c r="B13" s="1"/>
  <c r="E25"/>
  <c r="E24"/>
  <c r="E18"/>
  <c r="A25" l="1"/>
  <c r="B26"/>
  <c r="C13"/>
  <c r="J13" s="1"/>
  <c r="BE13" s="1"/>
  <c r="J12"/>
  <c r="A12"/>
  <c r="S3"/>
  <c r="S2"/>
  <c r="N3"/>
  <c r="N5"/>
  <c r="N6"/>
  <c r="N7"/>
  <c r="E103" s="1"/>
  <c r="N2"/>
  <c r="K2"/>
  <c r="AQ13" l="1"/>
  <c r="S2" i="98"/>
  <c r="S2" i="96"/>
  <c r="S2" i="95"/>
  <c r="S2" i="92"/>
  <c r="S2" i="90"/>
  <c r="S2" i="97"/>
  <c r="S2" i="94"/>
  <c r="S2" i="93"/>
  <c r="S2" i="91"/>
  <c r="S3" i="97"/>
  <c r="L100" s="1"/>
  <c r="L101" s="1"/>
  <c r="R101" s="1"/>
  <c r="R103" s="1"/>
  <c r="S3" i="94"/>
  <c r="L100" s="1"/>
  <c r="L101" s="1"/>
  <c r="R101" s="1"/>
  <c r="R103" s="1"/>
  <c r="S3" i="93"/>
  <c r="L100" s="1"/>
  <c r="L101" s="1"/>
  <c r="R101" s="1"/>
  <c r="R103" s="1"/>
  <c r="S3" i="91"/>
  <c r="L100" s="1"/>
  <c r="L101" s="1"/>
  <c r="R101" s="1"/>
  <c r="R103" s="1"/>
  <c r="S3" i="98"/>
  <c r="L100" s="1"/>
  <c r="L101" s="1"/>
  <c r="R101" s="1"/>
  <c r="R103" s="1"/>
  <c r="S3" i="96"/>
  <c r="L100" s="1"/>
  <c r="L101" s="1"/>
  <c r="R101" s="1"/>
  <c r="R103" s="1"/>
  <c r="S3" i="95"/>
  <c r="L100" s="1"/>
  <c r="L101" s="1"/>
  <c r="R101" s="1"/>
  <c r="R103" s="1"/>
  <c r="S3" i="92"/>
  <c r="L100" s="1"/>
  <c r="L101" s="1"/>
  <c r="R101" s="1"/>
  <c r="R103" s="1"/>
  <c r="S3" i="90"/>
  <c r="L100" s="1"/>
  <c r="L101" s="1"/>
  <c r="R101" s="1"/>
  <c r="R103" s="1"/>
  <c r="K12" i="1"/>
  <c r="K13" s="1"/>
  <c r="BC13"/>
  <c r="S3" i="5"/>
  <c r="L100" s="1"/>
  <c r="L101" s="1"/>
  <c r="R101" s="1"/>
  <c r="R103" s="1"/>
  <c r="A27" i="1"/>
  <c r="A26"/>
  <c r="B28"/>
  <c r="C26"/>
  <c r="S2" i="5"/>
  <c r="AT12" i="1"/>
  <c r="AT13" s="1"/>
  <c r="AS12"/>
  <c r="AS13"/>
  <c r="Q13"/>
  <c r="P12"/>
  <c r="BD13" l="1"/>
  <c r="J26"/>
  <c r="B27"/>
  <c r="C27" s="1"/>
  <c r="J27" s="1"/>
  <c r="AS27" s="1"/>
  <c r="A29"/>
  <c r="A28"/>
  <c r="C28"/>
  <c r="B30"/>
  <c r="Q97"/>
  <c r="Z12"/>
  <c r="Z97" s="1"/>
  <c r="C14"/>
  <c r="P97"/>
  <c r="O12"/>
  <c r="N12" s="1"/>
  <c r="N13"/>
  <c r="A14"/>
  <c r="AQ27" l="1"/>
  <c r="AR26"/>
  <c r="BE27"/>
  <c r="K26"/>
  <c r="K27" s="1"/>
  <c r="A31"/>
  <c r="A30"/>
  <c r="C30"/>
  <c r="B32"/>
  <c r="J28"/>
  <c r="B29"/>
  <c r="C29" s="1"/>
  <c r="J29" s="1"/>
  <c r="AS29" s="1"/>
  <c r="AT26"/>
  <c r="AT27" s="1"/>
  <c r="AS26"/>
  <c r="Y12"/>
  <c r="B102"/>
  <c r="E102" s="1"/>
  <c r="M12"/>
  <c r="L12" s="1"/>
  <c r="O13"/>
  <c r="Y13" s="1"/>
  <c r="AF13"/>
  <c r="J14"/>
  <c r="B15"/>
  <c r="C15" s="1"/>
  <c r="J15" s="1"/>
  <c r="AS15" s="1"/>
  <c r="AM12"/>
  <c r="X12"/>
  <c r="AJ12"/>
  <c r="AN12"/>
  <c r="AE12"/>
  <c r="AI12"/>
  <c r="AF12"/>
  <c r="W12"/>
  <c r="AQ29" l="1"/>
  <c r="AR28"/>
  <c r="BE29"/>
  <c r="AQ15"/>
  <c r="AR14"/>
  <c r="BE15"/>
  <c r="K14"/>
  <c r="K15" s="1"/>
  <c r="BC15"/>
  <c r="BD15" s="1"/>
  <c r="K28"/>
  <c r="K29" s="1"/>
  <c r="N26"/>
  <c r="X26" s="1"/>
  <c r="O26"/>
  <c r="Y26" s="1"/>
  <c r="A33"/>
  <c r="A32"/>
  <c r="C32"/>
  <c r="B34"/>
  <c r="AT28"/>
  <c r="AT29" s="1"/>
  <c r="AS28"/>
  <c r="J30"/>
  <c r="B31"/>
  <c r="C31" s="1"/>
  <c r="J31" s="1"/>
  <c r="AS31" s="1"/>
  <c r="AT14"/>
  <c r="M13"/>
  <c r="L13" s="1"/>
  <c r="X13"/>
  <c r="AE13"/>
  <c r="AS14"/>
  <c r="N14"/>
  <c r="C16"/>
  <c r="AJ14"/>
  <c r="AJ97" s="1"/>
  <c r="P123" s="1"/>
  <c r="AN14"/>
  <c r="AN97" s="1"/>
  <c r="P124" s="1"/>
  <c r="AF14"/>
  <c r="AF97" s="1"/>
  <c r="P122" s="1"/>
  <c r="AH12"/>
  <c r="AL12"/>
  <c r="AD12"/>
  <c r="V12"/>
  <c r="AD13"/>
  <c r="AM14"/>
  <c r="AM97" s="1"/>
  <c r="N124" s="1"/>
  <c r="A16"/>
  <c r="AQ31" l="1"/>
  <c r="AR30"/>
  <c r="BE31"/>
  <c r="K30"/>
  <c r="K31" s="1"/>
  <c r="AT30"/>
  <c r="AT31" s="1"/>
  <c r="AS30"/>
  <c r="A35"/>
  <c r="A34"/>
  <c r="C34"/>
  <c r="B36"/>
  <c r="N27"/>
  <c r="X27" s="1"/>
  <c r="O27"/>
  <c r="Y27" s="1"/>
  <c r="M26"/>
  <c r="J32"/>
  <c r="B33"/>
  <c r="C33" s="1"/>
  <c r="J33" s="1"/>
  <c r="AS33" s="1"/>
  <c r="AT15"/>
  <c r="C101"/>
  <c r="O14"/>
  <c r="Y14" s="1"/>
  <c r="N15"/>
  <c r="J16"/>
  <c r="B17"/>
  <c r="C17" s="1"/>
  <c r="J17" s="1"/>
  <c r="AS17" s="1"/>
  <c r="W13"/>
  <c r="AE14"/>
  <c r="AE97" s="1"/>
  <c r="N122" s="1"/>
  <c r="AI14"/>
  <c r="AI97" s="1"/>
  <c r="N123" s="1"/>
  <c r="AG12"/>
  <c r="AK12"/>
  <c r="AC12"/>
  <c r="AQ17" l="1"/>
  <c r="AR16"/>
  <c r="BE17"/>
  <c r="AQ33"/>
  <c r="AR32"/>
  <c r="BE33"/>
  <c r="BC17"/>
  <c r="BD17" s="1"/>
  <c r="K16"/>
  <c r="K17" s="1"/>
  <c r="K32"/>
  <c r="K33" s="1"/>
  <c r="L26"/>
  <c r="V26" s="1"/>
  <c r="W26"/>
  <c r="B35"/>
  <c r="C35" s="1"/>
  <c r="J35" s="1"/>
  <c r="AS35" s="1"/>
  <c r="J34"/>
  <c r="AT32"/>
  <c r="AT33" s="1"/>
  <c r="AS32"/>
  <c r="N28"/>
  <c r="X28" s="1"/>
  <c r="O28"/>
  <c r="Y28" s="1"/>
  <c r="M27"/>
  <c r="A37"/>
  <c r="A36"/>
  <c r="C36"/>
  <c r="B38"/>
  <c r="AT16"/>
  <c r="AT17" s="1"/>
  <c r="AS16"/>
  <c r="C100"/>
  <c r="M14"/>
  <c r="L14" s="1"/>
  <c r="O15"/>
  <c r="Y15" s="1"/>
  <c r="V13"/>
  <c r="AC13"/>
  <c r="C18"/>
  <c r="B19" s="1"/>
  <c r="AD14"/>
  <c r="AD97" s="1"/>
  <c r="L122" s="1"/>
  <c r="AH14"/>
  <c r="AH97" s="1"/>
  <c r="L123" s="1"/>
  <c r="A18"/>
  <c r="AQ35" l="1"/>
  <c r="AR34"/>
  <c r="BE35"/>
  <c r="K34"/>
  <c r="K35" s="1"/>
  <c r="B37"/>
  <c r="C37" s="1"/>
  <c r="J37" s="1"/>
  <c r="AS37" s="1"/>
  <c r="J36"/>
  <c r="N29"/>
  <c r="X29" s="1"/>
  <c r="O29"/>
  <c r="Y29" s="1"/>
  <c r="M28"/>
  <c r="AT34"/>
  <c r="AT35" s="1"/>
  <c r="AS34"/>
  <c r="A39"/>
  <c r="A38"/>
  <c r="B40"/>
  <c r="C38"/>
  <c r="L27"/>
  <c r="V27" s="1"/>
  <c r="W27"/>
  <c r="X15"/>
  <c r="X14"/>
  <c r="O16"/>
  <c r="Y16" s="1"/>
  <c r="J18"/>
  <c r="C19"/>
  <c r="J19" s="1"/>
  <c r="AS19" s="1"/>
  <c r="AG14"/>
  <c r="AG97" s="1"/>
  <c r="AK14"/>
  <c r="AK97" s="1"/>
  <c r="AC14"/>
  <c r="AC97" s="1"/>
  <c r="AQ37" l="1"/>
  <c r="AR36"/>
  <c r="BE37"/>
  <c r="AQ19"/>
  <c r="AR18"/>
  <c r="BE19"/>
  <c r="K36"/>
  <c r="K37" s="1"/>
  <c r="BC19"/>
  <c r="BD19" s="1"/>
  <c r="K18"/>
  <c r="K19" s="1"/>
  <c r="AT18"/>
  <c r="B39"/>
  <c r="C39" s="1"/>
  <c r="J39" s="1"/>
  <c r="AS39" s="1"/>
  <c r="J38"/>
  <c r="O30"/>
  <c r="Y30" s="1"/>
  <c r="M29"/>
  <c r="AT36"/>
  <c r="AT37" s="1"/>
  <c r="AS36"/>
  <c r="C40"/>
  <c r="A41"/>
  <c r="A40"/>
  <c r="B42"/>
  <c r="L28"/>
  <c r="V28" s="1"/>
  <c r="W28"/>
  <c r="O17"/>
  <c r="Y17" s="1"/>
  <c r="N16"/>
  <c r="X16" s="1"/>
  <c r="J123"/>
  <c r="G123" s="1"/>
  <c r="J122"/>
  <c r="G122" s="1"/>
  <c r="J124"/>
  <c r="M15"/>
  <c r="L15" s="1"/>
  <c r="V15" s="1"/>
  <c r="AS18"/>
  <c r="AL14"/>
  <c r="AL97" s="1"/>
  <c r="V14"/>
  <c r="W14"/>
  <c r="A20"/>
  <c r="C20"/>
  <c r="AQ39" l="1"/>
  <c r="AR38"/>
  <c r="BE39"/>
  <c r="N30"/>
  <c r="X30" s="1"/>
  <c r="K38"/>
  <c r="K39" s="1"/>
  <c r="B41"/>
  <c r="C41" s="1"/>
  <c r="J41" s="1"/>
  <c r="AS41" s="1"/>
  <c r="J40"/>
  <c r="L29"/>
  <c r="V29" s="1"/>
  <c r="W29"/>
  <c r="O31"/>
  <c r="Y31" s="1"/>
  <c r="N17"/>
  <c r="X17" s="1"/>
  <c r="A43"/>
  <c r="A42"/>
  <c r="B44"/>
  <c r="C42"/>
  <c r="M30"/>
  <c r="AT38"/>
  <c r="AT39" s="1"/>
  <c r="AS38"/>
  <c r="AT19"/>
  <c r="W15"/>
  <c r="C99"/>
  <c r="C98" s="1"/>
  <c r="L124"/>
  <c r="G124" s="1"/>
  <c r="M16"/>
  <c r="L16" s="1"/>
  <c r="O18"/>
  <c r="N18" s="1"/>
  <c r="J20"/>
  <c r="B21"/>
  <c r="C21" s="1"/>
  <c r="J21" s="1"/>
  <c r="AS21" s="1"/>
  <c r="AQ21" l="1"/>
  <c r="AR20"/>
  <c r="BE21"/>
  <c r="AQ41"/>
  <c r="AR40"/>
  <c r="BE41"/>
  <c r="Y18"/>
  <c r="K40"/>
  <c r="K41" s="1"/>
  <c r="BC21"/>
  <c r="BD21" s="1"/>
  <c r="K20"/>
  <c r="K21" s="1"/>
  <c r="AT20"/>
  <c r="M17"/>
  <c r="L30"/>
  <c r="V30" s="1"/>
  <c r="W30"/>
  <c r="A45"/>
  <c r="A44"/>
  <c r="C44"/>
  <c r="B46"/>
  <c r="O32"/>
  <c r="Y32" s="1"/>
  <c r="AT40"/>
  <c r="AT41" s="1"/>
  <c r="AS40"/>
  <c r="B43"/>
  <c r="C43" s="1"/>
  <c r="J43" s="1"/>
  <c r="AS43" s="1"/>
  <c r="J42"/>
  <c r="N31"/>
  <c r="X31" s="1"/>
  <c r="M18"/>
  <c r="L18" s="1"/>
  <c r="V16"/>
  <c r="W16"/>
  <c r="O19"/>
  <c r="N19" s="1"/>
  <c r="AS20"/>
  <c r="N20"/>
  <c r="X18"/>
  <c r="C22"/>
  <c r="A22"/>
  <c r="AQ43" l="1"/>
  <c r="AR42"/>
  <c r="BE43"/>
  <c r="K42"/>
  <c r="K43" s="1"/>
  <c r="O33"/>
  <c r="Y33" s="1"/>
  <c r="L17"/>
  <c r="V17" s="1"/>
  <c r="W17"/>
  <c r="N40"/>
  <c r="X40" s="1"/>
  <c r="O40"/>
  <c r="Y40" s="1"/>
  <c r="A47"/>
  <c r="A46"/>
  <c r="B48"/>
  <c r="C46"/>
  <c r="AT42"/>
  <c r="AT43" s="1"/>
  <c r="AS42"/>
  <c r="M31"/>
  <c r="N32"/>
  <c r="J44"/>
  <c r="B45"/>
  <c r="C45" s="1"/>
  <c r="J45" s="1"/>
  <c r="AS45" s="1"/>
  <c r="AT21"/>
  <c r="M19"/>
  <c r="Y19"/>
  <c r="X19"/>
  <c r="O20"/>
  <c r="Y20" s="1"/>
  <c r="N21"/>
  <c r="J22"/>
  <c r="B23"/>
  <c r="C23" s="1"/>
  <c r="J23" s="1"/>
  <c r="AS23" s="1"/>
  <c r="W18"/>
  <c r="V18"/>
  <c r="AQ23" l="1"/>
  <c r="AR22"/>
  <c r="BE23"/>
  <c r="AQ45"/>
  <c r="AR44"/>
  <c r="BE45"/>
  <c r="BC23"/>
  <c r="BD23" s="1"/>
  <c r="K44"/>
  <c r="K45" s="1"/>
  <c r="K22"/>
  <c r="K23" s="1"/>
  <c r="M40"/>
  <c r="AT22"/>
  <c r="X32"/>
  <c r="M32"/>
  <c r="A49"/>
  <c r="A48"/>
  <c r="C48"/>
  <c r="B50"/>
  <c r="N34"/>
  <c r="X34" s="1"/>
  <c r="O34"/>
  <c r="Y34" s="1"/>
  <c r="AT44"/>
  <c r="AT45" s="1"/>
  <c r="AS44"/>
  <c r="L31"/>
  <c r="V31" s="1"/>
  <c r="W31"/>
  <c r="J46"/>
  <c r="B47"/>
  <c r="C47" s="1"/>
  <c r="J47" s="1"/>
  <c r="AS47" s="1"/>
  <c r="N41"/>
  <c r="X41" s="1"/>
  <c r="O41"/>
  <c r="Y41" s="1"/>
  <c r="L40"/>
  <c r="V40" s="1"/>
  <c r="W40"/>
  <c r="N33"/>
  <c r="X33" s="1"/>
  <c r="W19"/>
  <c r="L19"/>
  <c r="V19" s="1"/>
  <c r="M20"/>
  <c r="O21"/>
  <c r="X20"/>
  <c r="AS22"/>
  <c r="N22"/>
  <c r="Y21"/>
  <c r="A24"/>
  <c r="C24"/>
  <c r="AQ47" l="1"/>
  <c r="AR46"/>
  <c r="BE47"/>
  <c r="K46"/>
  <c r="K47" s="1"/>
  <c r="N42"/>
  <c r="X42" s="1"/>
  <c r="O42"/>
  <c r="Y42" s="1"/>
  <c r="M41"/>
  <c r="N35"/>
  <c r="X35" s="1"/>
  <c r="O35"/>
  <c r="Y35" s="1"/>
  <c r="M34"/>
  <c r="J48"/>
  <c r="B49"/>
  <c r="C49" s="1"/>
  <c r="J49" s="1"/>
  <c r="AS49" s="1"/>
  <c r="AT46"/>
  <c r="AT47" s="1"/>
  <c r="AS46"/>
  <c r="M33"/>
  <c r="A51"/>
  <c r="A50"/>
  <c r="B52"/>
  <c r="B54" s="1"/>
  <c r="C50"/>
  <c r="L32"/>
  <c r="V32" s="1"/>
  <c r="W32"/>
  <c r="AT23"/>
  <c r="W20"/>
  <c r="L20"/>
  <c r="V20" s="1"/>
  <c r="M21"/>
  <c r="X21"/>
  <c r="O22"/>
  <c r="Y22" s="1"/>
  <c r="X22"/>
  <c r="J24"/>
  <c r="B25"/>
  <c r="C25" s="1"/>
  <c r="J25" s="1"/>
  <c r="AS25" s="1"/>
  <c r="K24" l="1"/>
  <c r="K25" s="1"/>
  <c r="AQ25"/>
  <c r="AR24"/>
  <c r="BE25"/>
  <c r="AQ49"/>
  <c r="AR48"/>
  <c r="BE49"/>
  <c r="A54"/>
  <c r="C54"/>
  <c r="A55"/>
  <c r="B56"/>
  <c r="BC25"/>
  <c r="K48"/>
  <c r="K49" s="1"/>
  <c r="A53"/>
  <c r="A52"/>
  <c r="C52"/>
  <c r="AT48"/>
  <c r="AT49" s="1"/>
  <c r="AS48"/>
  <c r="N36"/>
  <c r="X36" s="1"/>
  <c r="O36"/>
  <c r="Y36" s="1"/>
  <c r="M35"/>
  <c r="L41"/>
  <c r="V41" s="1"/>
  <c r="W41"/>
  <c r="N43"/>
  <c r="X43" s="1"/>
  <c r="O43"/>
  <c r="Y43" s="1"/>
  <c r="AT24"/>
  <c r="J50"/>
  <c r="B51"/>
  <c r="C51" s="1"/>
  <c r="J51" s="1"/>
  <c r="AS51" s="1"/>
  <c r="L33"/>
  <c r="V33" s="1"/>
  <c r="W33"/>
  <c r="L34"/>
  <c r="V34" s="1"/>
  <c r="W34"/>
  <c r="M42"/>
  <c r="O23"/>
  <c r="N23"/>
  <c r="W21"/>
  <c r="L21"/>
  <c r="V21" s="1"/>
  <c r="M22"/>
  <c r="L22" s="1"/>
  <c r="AS24"/>
  <c r="N24"/>
  <c r="AQ51" l="1"/>
  <c r="AR50"/>
  <c r="BE51"/>
  <c r="M23"/>
  <c r="L23" s="1"/>
  <c r="A56"/>
  <c r="C56"/>
  <c r="A57"/>
  <c r="B58"/>
  <c r="J54"/>
  <c r="B55"/>
  <c r="C55" s="1"/>
  <c r="J55" s="1"/>
  <c r="Y23"/>
  <c r="M43"/>
  <c r="W43" s="1"/>
  <c r="K50"/>
  <c r="K51" s="1"/>
  <c r="BD25"/>
  <c r="BC27"/>
  <c r="AT25"/>
  <c r="N37"/>
  <c r="X37" s="1"/>
  <c r="O37"/>
  <c r="Y37" s="1"/>
  <c r="M36"/>
  <c r="B53"/>
  <c r="C53" s="1"/>
  <c r="J53" s="1"/>
  <c r="AS53" s="1"/>
  <c r="J52"/>
  <c r="L42"/>
  <c r="V42" s="1"/>
  <c r="W42"/>
  <c r="AT50"/>
  <c r="AT51" s="1"/>
  <c r="AS50"/>
  <c r="O44"/>
  <c r="Y44" s="1"/>
  <c r="L43"/>
  <c r="V43" s="1"/>
  <c r="L35"/>
  <c r="V35" s="1"/>
  <c r="W35"/>
  <c r="W22"/>
  <c r="X23"/>
  <c r="O24"/>
  <c r="Y24" s="1"/>
  <c r="X24"/>
  <c r="N25"/>
  <c r="V22"/>
  <c r="W23"/>
  <c r="AQ53" l="1"/>
  <c r="AR52"/>
  <c r="BE53"/>
  <c r="AQ55"/>
  <c r="AR54"/>
  <c r="BE55"/>
  <c r="A58"/>
  <c r="C58"/>
  <c r="A59"/>
  <c r="B60"/>
  <c r="J56"/>
  <c r="B57"/>
  <c r="C57" s="1"/>
  <c r="J57" s="1"/>
  <c r="K54"/>
  <c r="BD27"/>
  <c r="BC29"/>
  <c r="K52"/>
  <c r="K53" s="1"/>
  <c r="M37"/>
  <c r="L37" s="1"/>
  <c r="V37" s="1"/>
  <c r="AS55"/>
  <c r="O45"/>
  <c r="Y45" s="1"/>
  <c r="N38"/>
  <c r="X38" s="1"/>
  <c r="O38"/>
  <c r="Y38" s="1"/>
  <c r="W37"/>
  <c r="N44"/>
  <c r="AT52"/>
  <c r="AT53" s="1"/>
  <c r="AS52"/>
  <c r="L36"/>
  <c r="V36" s="1"/>
  <c r="W36"/>
  <c r="O25"/>
  <c r="Y25" s="1"/>
  <c r="M24"/>
  <c r="L24" s="1"/>
  <c r="M25"/>
  <c r="L25" s="1"/>
  <c r="V23"/>
  <c r="AQ57" l="1"/>
  <c r="AR56"/>
  <c r="BE57"/>
  <c r="K55"/>
  <c r="N54"/>
  <c r="O54"/>
  <c r="A60"/>
  <c r="C60"/>
  <c r="A61"/>
  <c r="B62"/>
  <c r="J58"/>
  <c r="B59"/>
  <c r="C59" s="1"/>
  <c r="J59" s="1"/>
  <c r="BC31"/>
  <c r="BD29"/>
  <c r="AS57"/>
  <c r="N39"/>
  <c r="X39" s="1"/>
  <c r="O39"/>
  <c r="Y39" s="1"/>
  <c r="O46"/>
  <c r="Y46" s="1"/>
  <c r="AT54"/>
  <c r="AT55" s="1"/>
  <c r="AS54"/>
  <c r="X44"/>
  <c r="M44"/>
  <c r="M38"/>
  <c r="N45"/>
  <c r="X45" s="1"/>
  <c r="W24"/>
  <c r="X25"/>
  <c r="W25"/>
  <c r="V24"/>
  <c r="AQ59" l="1"/>
  <c r="AR58"/>
  <c r="BE59"/>
  <c r="A62"/>
  <c r="C62"/>
  <c r="A63"/>
  <c r="B64"/>
  <c r="J60"/>
  <c r="B61"/>
  <c r="C61" s="1"/>
  <c r="J61" s="1"/>
  <c r="K56"/>
  <c r="N55"/>
  <c r="O55"/>
  <c r="M54"/>
  <c r="L54" s="1"/>
  <c r="BD31"/>
  <c r="BC33"/>
  <c r="AS59"/>
  <c r="L44"/>
  <c r="V44" s="1"/>
  <c r="W44"/>
  <c r="X54"/>
  <c r="Y54"/>
  <c r="M45"/>
  <c r="N46"/>
  <c r="M39"/>
  <c r="AT56"/>
  <c r="AT57" s="1"/>
  <c r="AS56"/>
  <c r="L38"/>
  <c r="V38" s="1"/>
  <c r="W38"/>
  <c r="O47"/>
  <c r="Y47" s="1"/>
  <c r="V25"/>
  <c r="AQ61" l="1"/>
  <c r="AR60"/>
  <c r="BE61"/>
  <c r="M55"/>
  <c r="K57"/>
  <c r="N56"/>
  <c r="O56"/>
  <c r="L55"/>
  <c r="A64"/>
  <c r="C64"/>
  <c r="A65"/>
  <c r="B66"/>
  <c r="J62"/>
  <c r="B63"/>
  <c r="C63" s="1"/>
  <c r="J63" s="1"/>
  <c r="BD33"/>
  <c r="BC35"/>
  <c r="N47"/>
  <c r="X47" s="1"/>
  <c r="AS61"/>
  <c r="N48"/>
  <c r="X48" s="1"/>
  <c r="O48"/>
  <c r="Y48" s="1"/>
  <c r="M47"/>
  <c r="X46"/>
  <c r="M46"/>
  <c r="AT58"/>
  <c r="AT59" s="1"/>
  <c r="AS58"/>
  <c r="L39"/>
  <c r="V39" s="1"/>
  <c r="W39"/>
  <c r="L45"/>
  <c r="V45" s="1"/>
  <c r="W45"/>
  <c r="X55"/>
  <c r="Y55"/>
  <c r="AQ63" l="1"/>
  <c r="AR62"/>
  <c r="BE63"/>
  <c r="A66"/>
  <c r="C66"/>
  <c r="A67"/>
  <c r="J64"/>
  <c r="B65"/>
  <c r="C65" s="1"/>
  <c r="J65" s="1"/>
  <c r="M56"/>
  <c r="L56" s="1"/>
  <c r="K58"/>
  <c r="N57"/>
  <c r="O57"/>
  <c r="BD35"/>
  <c r="BC37"/>
  <c r="X56"/>
  <c r="Y56"/>
  <c r="L46"/>
  <c r="V46" s="1"/>
  <c r="W46"/>
  <c r="L47"/>
  <c r="V47" s="1"/>
  <c r="W47"/>
  <c r="N49"/>
  <c r="X49" s="1"/>
  <c r="O49"/>
  <c r="Y49" s="1"/>
  <c r="AT60"/>
  <c r="AT61" s="1"/>
  <c r="AS60"/>
  <c r="V54"/>
  <c r="W54"/>
  <c r="AS63"/>
  <c r="M48"/>
  <c r="AQ65" l="1"/>
  <c r="AR64"/>
  <c r="BE65"/>
  <c r="K59"/>
  <c r="N58"/>
  <c r="O58"/>
  <c r="M57"/>
  <c r="L57" s="1"/>
  <c r="J66"/>
  <c r="B67"/>
  <c r="C67" s="1"/>
  <c r="J67" s="1"/>
  <c r="BD37"/>
  <c r="BC39"/>
  <c r="B68"/>
  <c r="L48"/>
  <c r="V48" s="1"/>
  <c r="W48"/>
  <c r="AT62"/>
  <c r="AT63" s="1"/>
  <c r="AS62"/>
  <c r="N50"/>
  <c r="X50" s="1"/>
  <c r="O50"/>
  <c r="M49"/>
  <c r="AS65"/>
  <c r="V55"/>
  <c r="W55"/>
  <c r="X57"/>
  <c r="Y57"/>
  <c r="AQ67" l="1"/>
  <c r="AR66"/>
  <c r="BE67"/>
  <c r="M58"/>
  <c r="L58" s="1"/>
  <c r="K60"/>
  <c r="O59"/>
  <c r="BC41"/>
  <c r="BD39"/>
  <c r="Y58"/>
  <c r="AT64"/>
  <c r="AT65" s="1"/>
  <c r="AS64"/>
  <c r="L49"/>
  <c r="V49" s="1"/>
  <c r="W49"/>
  <c r="N51"/>
  <c r="O51"/>
  <c r="Y51" s="1"/>
  <c r="V56"/>
  <c r="W56"/>
  <c r="Y50"/>
  <c r="M50"/>
  <c r="AS67"/>
  <c r="B70"/>
  <c r="A69"/>
  <c r="A68"/>
  <c r="C68"/>
  <c r="N59" l="1"/>
  <c r="K61"/>
  <c r="O60"/>
  <c r="BC43"/>
  <c r="BD41"/>
  <c r="B69"/>
  <c r="C69" s="1"/>
  <c r="J69" s="1"/>
  <c r="AS69" s="1"/>
  <c r="J68"/>
  <c r="B72"/>
  <c r="A71"/>
  <c r="A70"/>
  <c r="C70"/>
  <c r="AT66"/>
  <c r="AT67" s="1"/>
  <c r="AS66"/>
  <c r="N52"/>
  <c r="X52" s="1"/>
  <c r="O52"/>
  <c r="Y52" s="1"/>
  <c r="M51"/>
  <c r="Y59"/>
  <c r="L50"/>
  <c r="V50" s="1"/>
  <c r="W50"/>
  <c r="X51"/>
  <c r="V57"/>
  <c r="W57"/>
  <c r="X58"/>
  <c r="AQ69" l="1"/>
  <c r="AR68"/>
  <c r="BE69"/>
  <c r="K62"/>
  <c r="N61"/>
  <c r="O61"/>
  <c r="N60"/>
  <c r="M60" s="1"/>
  <c r="M59"/>
  <c r="L59" s="1"/>
  <c r="BD43"/>
  <c r="BC45"/>
  <c r="K68"/>
  <c r="K69" s="1"/>
  <c r="V58"/>
  <c r="X59"/>
  <c r="M52"/>
  <c r="A73"/>
  <c r="A72"/>
  <c r="C72"/>
  <c r="B74"/>
  <c r="Y60"/>
  <c r="L51"/>
  <c r="W51"/>
  <c r="N53"/>
  <c r="O53"/>
  <c r="Y53" s="1"/>
  <c r="J70"/>
  <c r="B71"/>
  <c r="C71" s="1"/>
  <c r="J71" s="1"/>
  <c r="AS71" s="1"/>
  <c r="AT68"/>
  <c r="AT69" s="1"/>
  <c r="AS68"/>
  <c r="AQ71" l="1"/>
  <c r="AR70"/>
  <c r="BE71"/>
  <c r="L60"/>
  <c r="K63"/>
  <c r="N62"/>
  <c r="O62"/>
  <c r="M61"/>
  <c r="L61" s="1"/>
  <c r="W58"/>
  <c r="BD45"/>
  <c r="BC47"/>
  <c r="K70"/>
  <c r="K71" s="1"/>
  <c r="AT70"/>
  <c r="AT71" s="1"/>
  <c r="AS70"/>
  <c r="X53"/>
  <c r="V59"/>
  <c r="W59"/>
  <c r="X60"/>
  <c r="B73"/>
  <c r="C73" s="1"/>
  <c r="J73" s="1"/>
  <c r="AS73" s="1"/>
  <c r="J72"/>
  <c r="N68"/>
  <c r="X68" s="1"/>
  <c r="O68"/>
  <c r="Y68" s="1"/>
  <c r="M53"/>
  <c r="V51"/>
  <c r="Y61"/>
  <c r="A75"/>
  <c r="A74"/>
  <c r="C74"/>
  <c r="B76"/>
  <c r="L52"/>
  <c r="V52" s="1"/>
  <c r="W52"/>
  <c r="AQ73" l="1"/>
  <c r="AR72"/>
  <c r="BE73"/>
  <c r="K64"/>
  <c r="N63"/>
  <c r="O63"/>
  <c r="M63"/>
  <c r="M62"/>
  <c r="L62" s="1"/>
  <c r="BC49"/>
  <c r="BD47"/>
  <c r="K72"/>
  <c r="K73" s="1"/>
  <c r="A77"/>
  <c r="A76"/>
  <c r="B78"/>
  <c r="C76"/>
  <c r="V60"/>
  <c r="W60"/>
  <c r="M68"/>
  <c r="AT72"/>
  <c r="AT73" s="1"/>
  <c r="AS72"/>
  <c r="J74"/>
  <c r="B75"/>
  <c r="C75" s="1"/>
  <c r="J75" s="1"/>
  <c r="AS75" s="1"/>
  <c r="X62"/>
  <c r="Y62"/>
  <c r="L53"/>
  <c r="V53" s="1"/>
  <c r="W53"/>
  <c r="N69"/>
  <c r="X69" s="1"/>
  <c r="O69"/>
  <c r="Y69" s="1"/>
  <c r="AQ75" l="1"/>
  <c r="AR74"/>
  <c r="BE75"/>
  <c r="L63"/>
  <c r="K65"/>
  <c r="N64"/>
  <c r="O64"/>
  <c r="M64" s="1"/>
  <c r="K74"/>
  <c r="K75" s="1"/>
  <c r="BD49"/>
  <c r="BC51"/>
  <c r="M69"/>
  <c r="N70"/>
  <c r="X70" s="1"/>
  <c r="O70"/>
  <c r="Y70" s="1"/>
  <c r="L69"/>
  <c r="V69" s="1"/>
  <c r="W69"/>
  <c r="AT74"/>
  <c r="AT75" s="1"/>
  <c r="AS74"/>
  <c r="X61"/>
  <c r="A79"/>
  <c r="A78"/>
  <c r="C78"/>
  <c r="B80"/>
  <c r="X63"/>
  <c r="Y63"/>
  <c r="L68"/>
  <c r="V68" s="1"/>
  <c r="W68"/>
  <c r="B77"/>
  <c r="C77" s="1"/>
  <c r="J77" s="1"/>
  <c r="AS77" s="1"/>
  <c r="J76"/>
  <c r="AQ77" l="1"/>
  <c r="AR76"/>
  <c r="BE77"/>
  <c r="L64"/>
  <c r="K66"/>
  <c r="N65"/>
  <c r="O65"/>
  <c r="BD51"/>
  <c r="BC53"/>
  <c r="K76"/>
  <c r="K77" s="1"/>
  <c r="X64"/>
  <c r="Y64"/>
  <c r="J78"/>
  <c r="B79"/>
  <c r="C79" s="1"/>
  <c r="J79" s="1"/>
  <c r="AS79" s="1"/>
  <c r="V62"/>
  <c r="W62"/>
  <c r="AT76"/>
  <c r="AT77" s="1"/>
  <c r="AS76"/>
  <c r="A81"/>
  <c r="B82"/>
  <c r="A80"/>
  <c r="C80"/>
  <c r="W61"/>
  <c r="N71"/>
  <c r="X71" s="1"/>
  <c r="O71"/>
  <c r="Y71" s="1"/>
  <c r="M70"/>
  <c r="AQ79" l="1"/>
  <c r="AR78"/>
  <c r="BE79"/>
  <c r="K67"/>
  <c r="N66"/>
  <c r="O66"/>
  <c r="L65"/>
  <c r="M65"/>
  <c r="K78"/>
  <c r="K79" s="1"/>
  <c r="BC55"/>
  <c r="BD53"/>
  <c r="L70"/>
  <c r="V70" s="1"/>
  <c r="W70"/>
  <c r="J80"/>
  <c r="B81"/>
  <c r="C81" s="1"/>
  <c r="J81" s="1"/>
  <c r="AS81" s="1"/>
  <c r="C82"/>
  <c r="A83"/>
  <c r="A82"/>
  <c r="B84"/>
  <c r="V63"/>
  <c r="W63"/>
  <c r="X65"/>
  <c r="Y65"/>
  <c r="O72"/>
  <c r="Y72" s="1"/>
  <c r="M71"/>
  <c r="V61"/>
  <c r="AT78"/>
  <c r="AT79" s="1"/>
  <c r="AS78"/>
  <c r="AQ81" l="1"/>
  <c r="AR80"/>
  <c r="BE81"/>
  <c r="M66"/>
  <c r="L66" s="1"/>
  <c r="N67"/>
  <c r="O67"/>
  <c r="M67"/>
  <c r="K80"/>
  <c r="K81"/>
  <c r="BD55"/>
  <c r="BC57"/>
  <c r="O73"/>
  <c r="Y73" s="1"/>
  <c r="A85"/>
  <c r="A84"/>
  <c r="B86"/>
  <c r="C84"/>
  <c r="W64"/>
  <c r="L71"/>
  <c r="V71" s="1"/>
  <c r="W71"/>
  <c r="N72"/>
  <c r="X72" s="1"/>
  <c r="X66"/>
  <c r="Y66"/>
  <c r="B83"/>
  <c r="C83" s="1"/>
  <c r="J83" s="1"/>
  <c r="AS83" s="1"/>
  <c r="J82"/>
  <c r="AT80"/>
  <c r="AT81" s="1"/>
  <c r="AS80"/>
  <c r="AQ83" l="1"/>
  <c r="AR82"/>
  <c r="BE83"/>
  <c r="L67"/>
  <c r="K82"/>
  <c r="K83" s="1"/>
  <c r="BC59"/>
  <c r="BD57"/>
  <c r="AT82"/>
  <c r="AT83" s="1"/>
  <c r="AS82"/>
  <c r="X67"/>
  <c r="Y67"/>
  <c r="V64"/>
  <c r="A87"/>
  <c r="A86"/>
  <c r="B88"/>
  <c r="C86"/>
  <c r="M72"/>
  <c r="N73"/>
  <c r="J84"/>
  <c r="B85"/>
  <c r="C85" s="1"/>
  <c r="J85" s="1"/>
  <c r="AS85" s="1"/>
  <c r="V65"/>
  <c r="W65"/>
  <c r="O74"/>
  <c r="Y74" s="1"/>
  <c r="AQ85" l="1"/>
  <c r="AR84"/>
  <c r="BE85"/>
  <c r="N74"/>
  <c r="X74" s="1"/>
  <c r="BD59"/>
  <c r="BC61"/>
  <c r="K84"/>
  <c r="K85" s="1"/>
  <c r="O75"/>
  <c r="Y75" s="1"/>
  <c r="M74"/>
  <c r="X73"/>
  <c r="M73"/>
  <c r="B87"/>
  <c r="C87" s="1"/>
  <c r="J87" s="1"/>
  <c r="AS87" s="1"/>
  <c r="J86"/>
  <c r="V66"/>
  <c r="W66"/>
  <c r="AT84"/>
  <c r="AT85" s="1"/>
  <c r="AS84"/>
  <c r="L72"/>
  <c r="V72" s="1"/>
  <c r="W72"/>
  <c r="A89"/>
  <c r="A88"/>
  <c r="C88"/>
  <c r="B90"/>
  <c r="N82"/>
  <c r="O82"/>
  <c r="AQ87" l="1"/>
  <c r="AR86"/>
  <c r="BE87"/>
  <c r="M82"/>
  <c r="N75"/>
  <c r="X75" s="1"/>
  <c r="BD61"/>
  <c r="BC63"/>
  <c r="K86"/>
  <c r="K87" s="1"/>
  <c r="L82"/>
  <c r="V82" s="1"/>
  <c r="W82"/>
  <c r="A91"/>
  <c r="A90"/>
  <c r="C90"/>
  <c r="B92"/>
  <c r="M75"/>
  <c r="N83"/>
  <c r="X83" s="1"/>
  <c r="O83"/>
  <c r="Y83" s="1"/>
  <c r="X82"/>
  <c r="Y82"/>
  <c r="J88"/>
  <c r="B89"/>
  <c r="C89" s="1"/>
  <c r="J89" s="1"/>
  <c r="AS89" s="1"/>
  <c r="V67"/>
  <c r="W67"/>
  <c r="AT86"/>
  <c r="AT87" s="1"/>
  <c r="AS86"/>
  <c r="L73"/>
  <c r="V73" s="1"/>
  <c r="W73"/>
  <c r="L74"/>
  <c r="V74" s="1"/>
  <c r="W74"/>
  <c r="N76"/>
  <c r="X76" s="1"/>
  <c r="O76"/>
  <c r="Y76" s="1"/>
  <c r="AQ89" l="1"/>
  <c r="AR88"/>
  <c r="BE89"/>
  <c r="K88"/>
  <c r="K89" s="1"/>
  <c r="BC65"/>
  <c r="BD63"/>
  <c r="M76"/>
  <c r="AT88"/>
  <c r="AT89" s="1"/>
  <c r="AS88"/>
  <c r="A93"/>
  <c r="A92"/>
  <c r="C92"/>
  <c r="B94"/>
  <c r="N77"/>
  <c r="X77" s="1"/>
  <c r="O77"/>
  <c r="Y77" s="1"/>
  <c r="N84"/>
  <c r="O84"/>
  <c r="M83"/>
  <c r="L75"/>
  <c r="V75" s="1"/>
  <c r="W75"/>
  <c r="B91"/>
  <c r="C91" s="1"/>
  <c r="J91" s="1"/>
  <c r="AS91" s="1"/>
  <c r="J90"/>
  <c r="AQ91" l="1"/>
  <c r="AR90"/>
  <c r="BE91"/>
  <c r="BD65"/>
  <c r="BC67"/>
  <c r="K90"/>
  <c r="K91" s="1"/>
  <c r="AT90"/>
  <c r="AT91" s="1"/>
  <c r="AS90"/>
  <c r="X84"/>
  <c r="Y84"/>
  <c r="N85"/>
  <c r="X85" s="1"/>
  <c r="O85"/>
  <c r="Y85" s="1"/>
  <c r="M84"/>
  <c r="N78"/>
  <c r="X78" s="1"/>
  <c r="O78"/>
  <c r="Y78" s="1"/>
  <c r="M77"/>
  <c r="A95"/>
  <c r="A94"/>
  <c r="C94"/>
  <c r="L83"/>
  <c r="V83" s="1"/>
  <c r="W83"/>
  <c r="B93"/>
  <c r="C93" s="1"/>
  <c r="J93" s="1"/>
  <c r="AS93" s="1"/>
  <c r="J92"/>
  <c r="L76"/>
  <c r="V76" s="1"/>
  <c r="W76"/>
  <c r="AQ93" l="1"/>
  <c r="AR92"/>
  <c r="BE93"/>
  <c r="BC69"/>
  <c r="BD67"/>
  <c r="K92"/>
  <c r="K93" s="1"/>
  <c r="AT92"/>
  <c r="AT93" s="1"/>
  <c r="AS92"/>
  <c r="B95"/>
  <c r="C95" s="1"/>
  <c r="J95" s="1"/>
  <c r="AS95" s="1"/>
  <c r="J94"/>
  <c r="N79"/>
  <c r="X79" s="1"/>
  <c r="O79"/>
  <c r="Y79" s="1"/>
  <c r="M78"/>
  <c r="L84"/>
  <c r="V84" s="1"/>
  <c r="W84"/>
  <c r="O86"/>
  <c r="Y86" s="1"/>
  <c r="L77"/>
  <c r="V77" s="1"/>
  <c r="W77"/>
  <c r="M85"/>
  <c r="AR94" l="1"/>
  <c r="BE95"/>
  <c r="BE97" s="1"/>
  <c r="J150" s="1"/>
  <c r="K94"/>
  <c r="K95" s="1"/>
  <c r="BD69"/>
  <c r="BC71"/>
  <c r="O87"/>
  <c r="Y87" s="1"/>
  <c r="L78"/>
  <c r="V78" s="1"/>
  <c r="W78"/>
  <c r="L85"/>
  <c r="V85" s="1"/>
  <c r="W85"/>
  <c r="N86"/>
  <c r="N80"/>
  <c r="X80" s="1"/>
  <c r="O80"/>
  <c r="Y80" s="1"/>
  <c r="M79"/>
  <c r="AQ97"/>
  <c r="AT94"/>
  <c r="AT95" s="1"/>
  <c r="AT97" s="1"/>
  <c r="AR97"/>
  <c r="G131" s="1"/>
  <c r="L131" s="1"/>
  <c r="AS94"/>
  <c r="R105" l="1"/>
  <c r="R119"/>
  <c r="BD71"/>
  <c r="BC73"/>
  <c r="M80"/>
  <c r="W80" s="1"/>
  <c r="G121"/>
  <c r="J121" s="1"/>
  <c r="L79"/>
  <c r="V79" s="1"/>
  <c r="W79"/>
  <c r="O81"/>
  <c r="Y81" s="1"/>
  <c r="N81"/>
  <c r="X81" s="1"/>
  <c r="L80"/>
  <c r="V80" s="1"/>
  <c r="X86"/>
  <c r="M86"/>
  <c r="O88"/>
  <c r="Y88" s="1"/>
  <c r="N87"/>
  <c r="X87" s="1"/>
  <c r="N88" l="1"/>
  <c r="X88" s="1"/>
  <c r="BD73"/>
  <c r="BC75"/>
  <c r="L86"/>
  <c r="V86" s="1"/>
  <c r="W86"/>
  <c r="M81"/>
  <c r="O89"/>
  <c r="Y89" s="1"/>
  <c r="M87"/>
  <c r="M88" l="1"/>
  <c r="W88" s="1"/>
  <c r="BC77"/>
  <c r="BD75"/>
  <c r="N90"/>
  <c r="X90" s="1"/>
  <c r="O90"/>
  <c r="Y90" s="1"/>
  <c r="L81"/>
  <c r="V81" s="1"/>
  <c r="W81"/>
  <c r="L87"/>
  <c r="V87" s="1"/>
  <c r="W87"/>
  <c r="N89"/>
  <c r="X89" s="1"/>
  <c r="L88"/>
  <c r="V88" s="1"/>
  <c r="BD77" l="1"/>
  <c r="BC79"/>
  <c r="N91"/>
  <c r="X91" s="1"/>
  <c r="O91"/>
  <c r="Y91" s="1"/>
  <c r="M90"/>
  <c r="M89"/>
  <c r="BD79" l="1"/>
  <c r="BC81"/>
  <c r="N92"/>
  <c r="X92" s="1"/>
  <c r="O92"/>
  <c r="Y92" s="1"/>
  <c r="L89"/>
  <c r="V89" s="1"/>
  <c r="W89"/>
  <c r="M91"/>
  <c r="L90"/>
  <c r="V90" s="1"/>
  <c r="W90"/>
  <c r="BC83" l="1"/>
  <c r="BD81"/>
  <c r="M92"/>
  <c r="L91"/>
  <c r="V91" s="1"/>
  <c r="W91"/>
  <c r="N93"/>
  <c r="X93" s="1"/>
  <c r="O93"/>
  <c r="Y93" s="1"/>
  <c r="BC85" l="1"/>
  <c r="BD83"/>
  <c r="N94"/>
  <c r="X94" s="1"/>
  <c r="O94"/>
  <c r="Y94" s="1"/>
  <c r="M93"/>
  <c r="L92"/>
  <c r="V92" s="1"/>
  <c r="W92"/>
  <c r="BD85" l="1"/>
  <c r="BC87"/>
  <c r="O95"/>
  <c r="N95"/>
  <c r="M94"/>
  <c r="L93"/>
  <c r="V93" s="1"/>
  <c r="W93"/>
  <c r="BC89" l="1"/>
  <c r="BD87"/>
  <c r="X95"/>
  <c r="X97" s="1"/>
  <c r="N97"/>
  <c r="L94"/>
  <c r="V94" s="1"/>
  <c r="W94"/>
  <c r="M95"/>
  <c r="Y95"/>
  <c r="Y97" s="1"/>
  <c r="P119" s="1"/>
  <c r="O97"/>
  <c r="BC91" l="1"/>
  <c r="BD89"/>
  <c r="B101"/>
  <c r="E101" s="1"/>
  <c r="L95"/>
  <c r="W95"/>
  <c r="W97" s="1"/>
  <c r="M97"/>
  <c r="N119"/>
  <c r="B100"/>
  <c r="E100" s="1"/>
  <c r="BC93" l="1"/>
  <c r="BD91"/>
  <c r="L119"/>
  <c r="B99"/>
  <c r="E99" s="1"/>
  <c r="E105" s="1"/>
  <c r="L104" s="1"/>
  <c r="V95"/>
  <c r="V97" s="1"/>
  <c r="L97"/>
  <c r="BC95" l="1"/>
  <c r="BD95" s="1"/>
  <c r="BD97" s="1"/>
  <c r="BD93"/>
  <c r="G120"/>
  <c r="J120" s="1"/>
  <c r="G119"/>
  <c r="J119"/>
  <c r="B98" l="1"/>
  <c r="E118" s="1"/>
  <c r="E98" l="1"/>
  <c r="R98" s="1"/>
  <c r="L105" s="1"/>
  <c r="L103" l="1"/>
  <c r="L102"/>
  <c r="R99" s="1"/>
  <c r="L98" s="1"/>
  <c r="L100" l="1"/>
  <c r="L99"/>
  <c r="L101" l="1"/>
  <c r="R101" s="1"/>
  <c r="R103" s="1"/>
</calcChain>
</file>

<file path=xl/comments1.xml><?xml version="1.0" encoding="utf-8"?>
<comments xmlns="http://schemas.openxmlformats.org/spreadsheetml/2006/main">
  <authors>
    <author>Kjartan</author>
  </authors>
  <commentList>
    <comment ref="A1" authorId="0">
      <text>
        <r>
          <rPr>
            <b/>
            <sz val="9"/>
            <color indexed="81"/>
            <rFont val="Tahoma"/>
            <family val="2"/>
          </rPr>
          <t>Hönnun og Forritun
Kjartan Adolfsson</t>
        </r>
        <r>
          <rPr>
            <sz val="9"/>
            <color indexed="81"/>
            <rFont val="Tahoma"/>
            <family val="2"/>
          </rPr>
          <t xml:space="preserve">
kjartan@sth.is
thaiiceland@thaiiceland.is
http://thaiiceland.is
Lang-Bestur í hönnun og forritun á stórum og flóknum 
excel-skjölum (eins og sjá má á þessu skjali)   :)
Þetta skjal reiknar sjálfvirkt hvernig tímar skiptast á milli 
DV - DV+álag1 - DV+álag2 - YV
Síðan er hægt að merkja daga sem 
Frídaga - Unna Frídaga - Unna stórhd. Veikindi og fl.
Skjalið reiknar sjálfvirkt ef uppbót á laun v/ Vinnutímar ná ekki lágmarkstímum mánaðar, eða ef unnið er frammyfyr hámarkstíma dags, og eins Frítökurétt v/lágmarkshvíldar.
Skjalið kemur með niðurstöðutölur til launadeildar
og áættlar launa og frádráttarliði.
</t>
        </r>
      </text>
    </comment>
    <comment ref="R1" authorId="0">
      <text>
        <r>
          <rPr>
            <sz val="9"/>
            <color indexed="81"/>
            <rFont val="Tahoma"/>
            <family val="2"/>
          </rPr>
          <t>Hér skráist inn prósentutölur fyrir skattþrep 1, 2 og 3
Neðst er síðan skráð persónuafslátturinn</t>
        </r>
      </text>
    </comment>
    <comment ref="S1" authorId="0">
      <text>
        <r>
          <rPr>
            <sz val="9"/>
            <color indexed="81"/>
            <rFont val="Tahoma"/>
            <family val="2"/>
          </rPr>
          <t>Hér skráist þær upphæðir sem tengjast hverju skattþrepi fyrir sig.</t>
        </r>
      </text>
    </comment>
    <comment ref="AQ1" authorId="0">
      <text>
        <r>
          <rPr>
            <sz val="9"/>
            <color indexed="81"/>
            <rFont val="Tahoma"/>
            <family val="2"/>
          </rPr>
          <t>Ef veikindi, slys eða annað, þá 0, annars=&gt;
IF(OR(F12&gt;=4;F13&gt;=4)=TRUE;0;
Ef vinnutímar dags (bæði hluti 1 og 2) eru= 0 ; þá 0 ; annars=&gt;
=IF(AND(J12=0;J13=0)=1;0;
Ef vikudagur næsta dags er helgi ; þá 0 ; annars =&gt;
IF(WEEKDAY(B14;2)&gt;5;0;
Ef vinnutímar dags (bæði hluti 1 + 2) eru sama eða minna en hámark dags (nú 13t.) ; þá 0 ; annars =&gt;
IF((AS12+AS13)&lt;=$T$9;0;
heildartími yfir hámarki (nú 13 tímar) ; þá ef hluti 2 er 0 ; þá =&gt;
IF((AS12+AS13)&gt;$T$9;IF(J13=0;
ef samkvæmt hættutíma (hluti 1), og venjulega byrjun dagin eftir, næst ekki 11 tíma hvíld ; þá =&gt;
IF(((C12+E12)*24)+$T$8&gt;(B14+$K$3)*24;
ef uppbót mínus frítöku er stærri en núll , þá uppbót mínus frítaka ; annars =&gt;
IF(((((C12+E12)*24)+$T$8)-((B14+$K$3)*24)-AR14)&gt;0;(((C12+E12)*24)+$T$8)-((B14+$K$3)*24)-AR14;
ef samkvæmt hættutíma (hluti 2), og venjulega byrjun dagin eftir, næst ekki 11 tíma hvíld ; þá =&gt;
IF(((C13+E13)*24)+$T$8&gt;(B14+$K$3)*24;
ef uppbót mínus frítöku er stærri en núll , þá uppbót mínus frítaka ; annars =&gt;
IF(((((C13+E13)*24)+$T$8)-((B14+$K$3)*24)-AR14)&gt;0;(((C13+E13)*24)+$T$8)-((B14+$K$3)*24)-AR14;
annars 0; endir
0)))))))</t>
        </r>
      </text>
    </comment>
    <comment ref="AR1" authorId="0">
      <text>
        <r>
          <rPr>
            <sz val="9"/>
            <color indexed="81"/>
            <rFont val="Tahoma"/>
            <family val="2"/>
          </rPr>
          <t>Ef veikindi, slys eða annað, þá 0, annars=&gt;
IF(OR(F12&gt;=4;F13&gt;=4)=TRUE;0;
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K2" authorId="0">
      <text>
        <r>
          <rPr>
            <sz val="9"/>
            <color indexed="81"/>
            <rFont val="Tahoma"/>
            <family val="2"/>
          </rPr>
          <t xml:space="preserve">Vinnutímar fyrir mánuð, (heil mánaðarlaun nú 173,33 t.)
Notað til að setja inn uppbót ef hráefnisskortur eða aðrar aðstæður gera að verkum að heill mánuður næst ekki.
= reiturinn fyrir ofan (K1)*1,7333
</t>
        </r>
      </text>
    </comment>
    <comment ref="M2" authorId="0">
      <text>
        <r>
          <rPr>
            <sz val="9"/>
            <color indexed="81"/>
            <rFont val="Tahoma"/>
            <family val="2"/>
          </rPr>
          <t>Prósentutölur fyrir launaliði og orlof</t>
        </r>
      </text>
    </comment>
    <comment ref="O2" authorId="0">
      <text>
        <r>
          <rPr>
            <sz val="9"/>
            <color indexed="81"/>
            <rFont val="Tahoma"/>
            <family val="2"/>
          </rPr>
          <t xml:space="preserve">Hvenær hefst hvert álagstímabil
</t>
        </r>
      </text>
    </comment>
    <comment ref="J3" authorId="0">
      <text>
        <r>
          <rPr>
            <sz val="9"/>
            <color indexed="81"/>
            <rFont val="Tahoma"/>
            <family val="2"/>
          </rPr>
          <t xml:space="preserve">Vinnudagur hefst 
Er notað í útreikningum vegna hvíldartíma og frítökurétt
</t>
        </r>
      </text>
    </comment>
    <comment ref="A5" authorId="0">
      <text>
        <r>
          <rPr>
            <b/>
            <sz val="9"/>
            <color indexed="81"/>
            <rFont val="Tahoma"/>
            <family val="2"/>
          </rPr>
          <t xml:space="preserve">Kjartan:  - </t>
        </r>
        <r>
          <rPr>
            <sz val="9"/>
            <color indexed="81"/>
            <rFont val="Tahoma"/>
            <family val="2"/>
          </rPr>
          <t xml:space="preserve">Hér skrái ég upplýsingar um uppfærslur og lagfæringar á skjalinu
2017-10-26 lagfæring frítökuréttur.
    Galli var þannig að frítökuréttur reiknaðist líka á daga sem voru merktir 0, það er fyrir utan launamánuð. Dálkar AQ og AR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R5" authorId="0">
      <text>
        <r>
          <rPr>
            <sz val="9"/>
            <color indexed="81"/>
            <rFont val="Tahoma"/>
            <family val="2"/>
          </rPr>
          <t xml:space="preserve">Hér skráist hversu há prósentutala er dregið frá launum, í lífeyrissjóð og stéttafélagsgjöld.
</t>
        </r>
      </text>
    </comment>
    <comment ref="R7" authorId="0">
      <text>
        <r>
          <rPr>
            <sz val="9"/>
            <color indexed="81"/>
            <rFont val="Tahoma"/>
            <family val="2"/>
          </rPr>
          <t>Hvað er dregið af mánaðarlega í starfsmannafélagið</t>
        </r>
      </text>
    </comment>
    <comment ref="O8" authorId="0">
      <text>
        <r>
          <rPr>
            <b/>
            <sz val="9"/>
            <color indexed="81"/>
            <rFont val="Tahoma"/>
            <family val="2"/>
          </rPr>
          <t xml:space="preserve">Orlof skal reiknast á dagv. = 1
Orlof skal ekki reiknast á dagv. = 0
</t>
        </r>
        <r>
          <rPr>
            <sz val="9"/>
            <color indexed="81"/>
            <rFont val="Tahoma"/>
            <family val="2"/>
          </rPr>
          <t xml:space="preserve">
</t>
        </r>
      </text>
    </comment>
    <comment ref="T8" authorId="0">
      <text>
        <r>
          <rPr>
            <sz val="9"/>
            <color indexed="81"/>
            <rFont val="Tahoma"/>
            <family val="2"/>
          </rPr>
          <t xml:space="preserve">Hér er skráð lágmarkshvíld eins og hún er skilgreint í kjarasamningum. Ef ekki næst þessi lágmarkshvíld myndast réttur tíl frítöku, 1,5 klst. Fyrir hverja klukkustund er hvíld skerðist.
</t>
        </r>
      </text>
    </comment>
    <comment ref="T9" authorId="0">
      <text>
        <r>
          <rPr>
            <sz val="9"/>
            <color indexed="81"/>
            <rFont val="Tahoma"/>
            <family val="2"/>
          </rPr>
          <t>Samkvæmt kjarasamningum má vinna vera hámark ákveðnir klst. á dag (nú 13 tímar). Undir ákveðnum kringumstæðnum má lengja vinnutíma yfir þann tíma. Þá skal starfsmaður fá 11 tíma hvíld og (án skerðingar á dv. Launum miðað við byrjun á vinnudegi næsta dag).</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B12" authorId="0">
      <text>
        <r>
          <rPr>
            <sz val="9"/>
            <color indexed="81"/>
            <rFont val="Tahoma"/>
            <family val="2"/>
          </rPr>
          <t xml:space="preserve">Hér er skráður fysti dagur þeirrar vinnuviku er vinnumánuður hefst.
Þessi vika inniheldur þá bæið daga sem reknast með síðasta mánuði og daga sem reiknast með þessum mánuði. Þeir dagar sem eru með síðasta mánuði skal merkja með </t>
        </r>
        <r>
          <rPr>
            <b/>
            <sz val="9"/>
            <color indexed="81"/>
            <rFont val="Tahoma"/>
            <family val="2"/>
          </rPr>
          <t>0</t>
        </r>
        <r>
          <rPr>
            <sz val="9"/>
            <color indexed="81"/>
            <rFont val="Tahoma"/>
            <family val="2"/>
          </rPr>
          <t xml:space="preserve"> í tegund 
(0 = ekki launatímar, 1 = almennir tímar......)
Þetta þarf að skrást svona, svo yfirvinnutímar reiknist réttir fyrir þessa viku (samkv. kjarasamningum fyrir ræstingar, reiknast yfirvinna eftir að búið er að skila 40 stunda vinnuviku)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10.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11.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2.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3.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4.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5.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6.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7.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8.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comments9.xml><?xml version="1.0" encoding="utf-8"?>
<comments xmlns="http://schemas.openxmlformats.org/spreadsheetml/2006/main">
  <authors>
    <author>Kjartan</author>
  </authors>
  <commentList>
    <comment ref="AQ1" authorId="0">
      <text>
        <r>
          <rPr>
            <sz val="9"/>
            <color indexed="81"/>
            <rFont val="Tahoma"/>
            <family val="2"/>
          </rPr>
          <t>Ef vinnutímar dags (bæði hluti 1 og 2) eru= 0 ; þá 0 ; annars=&gt;
Ef vikudagur næsta dags er helgi ; þá 0 ; annars =&gt;
Ef vinnutímar dags (bæði hluti 1 + 2) eru sama eða minna en hámark dags (nú 13t.) ; þá 0 ; annars =&gt;
Ef tímar dags (hluti 2 ) er 0 þá =&gt; 
Ef Hættutími (hluta 1) + hvíldartími (nú 11t.), er tími eftir hefðbundin byrjunart. dagin eftir, þá=&gt;
Mismunur á hættutíma + hvíldartíma og hefðbundin byrjunartíma dagin eftir. Annars =&gt;
Ef Hættutími (hluta 2) + hvíldartími (nu 11t.), er tími eftir hefðbundin byrjunartíma dagin eftir, þá =&gt;
Mismunur á hættutíma + hvíldartíma og hefðbundin byrjunartíma dagin eftir.</t>
        </r>
      </text>
    </comment>
    <comment ref="AR1" authorId="0">
      <text>
        <r>
          <rPr>
            <sz val="9"/>
            <color indexed="81"/>
            <rFont val="Tahoma"/>
            <family val="2"/>
          </rPr>
          <t>Ef tímar dagsins í dag eru 0 ; þá = 0 ; annars =&gt;
ef bæði ; tími í gær (hluta 2) er stærra en 0 ; og byrjun í dag - mínus endir í gær (hluta 2) er minna en lágmarkshvíld (nú 11t.) ; þá =&gt;
þá lágmarkshvíld - mínus (byrjun í dag - mínus endir í gær (hluta 2)) ; annars =&gt;
ef bæði ; tími í gær (hluta 1) er stærra en 0 ; og byrjun í dag - mínus endir í gær (hluta 1) er minna en lágmarkshvíld (nú 11t.) ; þá =&gt;
þá lágmarkshvíld - mínus (byrjun í dag - mínus endir í gær (hluta 1)) ; annars 0</t>
        </r>
      </text>
    </comment>
    <comment ref="J3" authorId="0">
      <text>
        <r>
          <rPr>
            <sz val="9"/>
            <color indexed="81"/>
            <rFont val="Tahoma"/>
            <family val="2"/>
          </rPr>
          <t xml:space="preserve">Notað í útreikningum vegna hvíldartímum og frítökurétt
</t>
        </r>
      </text>
    </comment>
    <comment ref="O5" authorId="0">
      <text>
        <r>
          <rPr>
            <b/>
            <sz val="9"/>
            <color indexed="81"/>
            <rFont val="Tahoma"/>
            <family val="2"/>
          </rPr>
          <t>Kjartan:</t>
        </r>
        <r>
          <rPr>
            <sz val="9"/>
            <color indexed="81"/>
            <rFont val="Tahoma"/>
            <family val="2"/>
          </rPr>
          <t xml:space="preserve">
Ef 1 er hér fyrir neðan, þá bætast unnir frídagar (ATH! Ekki stórhátíðardagar), með yfirvinnu, en koma ekki sér á launaseðli. 
Álagsprósentan fyrir unna almenna frídaga, er sú sama og á yfirvinnu, og launadeild vill stundum frekar að þetta komi þá sem yfirvinna.
Ef 0 er skráð hér fyrir neðan, þá koma unnir almennir frídagar alveg sem sér liður á niðurstöðu til launadeildar.
</t>
        </r>
      </text>
    </comment>
    <comment ref="L11" authorId="0">
      <text>
        <r>
          <rPr>
            <b/>
            <sz val="9"/>
            <color indexed="81"/>
            <rFont val="Tahoma"/>
            <family val="2"/>
          </rPr>
          <t>Kjartan:
Dagvinnutímar Forritun:</t>
        </r>
        <r>
          <rPr>
            <sz val="9"/>
            <color indexed="81"/>
            <rFont val="Tahoma"/>
            <family val="2"/>
          </rPr>
          <t xml:space="preserve">
Dagtímar - Stórhátið - AlmFrí - YV - Álag2 - Álag1
</t>
        </r>
      </text>
    </comment>
    <comment ref="M11" authorId="0">
      <text>
        <r>
          <rPr>
            <b/>
            <sz val="9"/>
            <color indexed="81"/>
            <rFont val="Tahoma"/>
            <family val="2"/>
          </rPr>
          <t>Kjartan:
Álag1 forritun:</t>
        </r>
        <r>
          <rPr>
            <sz val="9"/>
            <color indexed="81"/>
            <rFont val="Tahoma"/>
            <family val="2"/>
          </rPr>
          <t xml:space="preserve">
Ef almfrí eða stórh. Stærra en 0 =&gt; 0
ef vikutímar - dagtímar stærri en yfirvinna (40t.) =&gt; 0
ef upphaf eftir álag1 (17:00) =&gt; dagtímar - YV - Álag2
ef endað eftir álag1 (17:00) =&gt; endatími eftir álag - YV - Álag2</t>
        </r>
      </text>
    </comment>
    <comment ref="N11" authorId="0">
      <text>
        <r>
          <rPr>
            <b/>
            <sz val="9"/>
            <color indexed="81"/>
            <rFont val="Tahoma"/>
            <family val="2"/>
          </rPr>
          <t>Kjartan:
Álag2 Forritun:</t>
        </r>
        <r>
          <rPr>
            <sz val="9"/>
            <color indexed="81"/>
            <rFont val="Tahoma"/>
            <family val="2"/>
          </rPr>
          <t xml:space="preserve">
ef Almfrí og Stórh. Stærra en 0 =&gt; 0
ef vikutímar - dagtímar stærra en 0 =&gt; 0
ef helgi (lau/sun) =&gt; dagtímar - YV
ef upphaf eftir Álag2 (miðnætti) =&gt; dagtímar - YV
ef endað efti Álag2 (miðnætti) =&gt;
ef tímar eftir Álag2 - YV stærra en 0 =&gt; tímar eftir Álag2 - YV
</t>
        </r>
      </text>
    </comment>
    <comment ref="O11" authorId="0">
      <text>
        <r>
          <rPr>
            <b/>
            <sz val="9"/>
            <color indexed="81"/>
            <rFont val="Tahoma"/>
            <family val="2"/>
          </rPr>
          <t>Kjartan:
Yfirvinna forritun:</t>
        </r>
        <r>
          <rPr>
            <sz val="9"/>
            <color indexed="81"/>
            <rFont val="Tahoma"/>
            <family val="2"/>
          </rPr>
          <t xml:space="preserve">
ef Almfríd og Stórh. Er stærra en 0 =&gt; 0
ef Vikutímar - Dagtímar er stærra en YV (40 t.) =&gt; Dagtímar
ef Vikutímar er stærra en YV (40 t.) =&gt; Vikutímar - YV (40 t.)
ath. lína 3 gildir bara ef lína 2 gildir ekki. Lína 2 verður virk þegar yfirvinna er þegar komin í byrjun vinnudags og tryggir að ekki reiknast fleyri yfirvinnutímar en unnir tímar þann dagin (maður getur ruglast þegar maður les línu 3 að yfirvinna gæti reiknast of mikil).
</t>
        </r>
      </text>
    </comment>
    <comment ref="P11" authorId="0">
      <text>
        <r>
          <rPr>
            <b/>
            <sz val="9"/>
            <color indexed="81"/>
            <rFont val="Tahoma"/>
            <family val="2"/>
          </rPr>
          <t>Kjartan:
Alm Frídagar Forritun:</t>
        </r>
        <r>
          <rPr>
            <sz val="9"/>
            <color indexed="81"/>
            <rFont val="Tahoma"/>
            <family val="2"/>
          </rPr>
          <t xml:space="preserve">
Ef G liður er merktur 2 =&gt; Dagtímar
</t>
        </r>
      </text>
    </comment>
    <comment ref="Q11" authorId="0">
      <text>
        <r>
          <rPr>
            <b/>
            <sz val="9"/>
            <color indexed="81"/>
            <rFont val="Tahoma"/>
            <family val="2"/>
          </rPr>
          <t>Kjartan:
Stórhátíð Forritun:</t>
        </r>
        <r>
          <rPr>
            <sz val="9"/>
            <color indexed="81"/>
            <rFont val="Tahoma"/>
            <family val="2"/>
          </rPr>
          <t xml:space="preserve">
Ef G liður er merktur 3 =&gt; Dagtímar
</t>
        </r>
      </text>
    </comment>
    <comment ref="E118" authorId="0">
      <text>
        <r>
          <rPr>
            <b/>
            <sz val="9"/>
            <color indexed="81"/>
            <rFont val="Tahoma"/>
            <family val="2"/>
          </rPr>
          <t>Kjartan:</t>
        </r>
        <r>
          <rPr>
            <sz val="9"/>
            <color indexed="81"/>
            <rFont val="Tahoma"/>
            <family val="2"/>
          </rPr>
          <t xml:space="preserve">
Hér eru samanlagðir allir dagvinnutímar (ljósguli flöturinn): 
</t>
        </r>
        <r>
          <rPr>
            <b/>
            <sz val="8"/>
            <color indexed="81"/>
            <rFont val="Tahoma"/>
            <family val="2"/>
          </rPr>
          <t>DV
DV+33% álag
DV+45% álag
Uppbótartímar og uppbót ef vinnutími fer yfir 13 tíma
Veikindi DV+33%+45%
Veikindi Barna DV+33%+45%
Vinnuslys DV+33%+45%</t>
        </r>
        <r>
          <rPr>
            <sz val="9"/>
            <color indexed="81"/>
            <rFont val="Tahoma"/>
            <family val="2"/>
          </rPr>
          <t xml:space="preserve">
Hér er ekki samlagðir tímar sem listaðir eru hér fyrir neðan:
</t>
        </r>
        <r>
          <rPr>
            <b/>
            <sz val="8"/>
            <color indexed="81"/>
            <rFont val="Tahoma"/>
            <family val="2"/>
          </rPr>
          <t>Yfirvinna
Unnir Almennir frídagar
Unnið Stórhátíðir
Óunnir Hátíðs/Helgidagar
Sumarfrí
Ólaunað frí / ekki mætt</t>
        </r>
      </text>
    </comment>
    <comment ref="B121" authorId="0">
      <text>
        <r>
          <rPr>
            <sz val="9"/>
            <color indexed="81"/>
            <rFont val="Tahoma"/>
            <family val="2"/>
          </rPr>
          <t xml:space="preserve">Ef vinnutími er lengri en 13 tímar, 
samkvæmt 2.4. í kjarasamninugum (Lágmarkshvíld)
Liður 2.4.2.
Við sérstakar aðstæður, þegar bjarga þarf verðmætum, má
lengja vinnulotu í allt að 16 klst. og skal þá veita 11 klst. hvíld
í beinu framhaldi af vinnunni </t>
        </r>
        <r>
          <rPr>
            <b/>
            <sz val="9"/>
            <color indexed="81"/>
            <rFont val="Tahoma"/>
            <family val="2"/>
          </rPr>
          <t>án skerðingar á rétti til fastra
daglauna</t>
        </r>
        <r>
          <rPr>
            <sz val="9"/>
            <color indexed="81"/>
            <rFont val="Tahoma"/>
            <family val="2"/>
          </rPr>
          <t xml:space="preserve">.
....
</t>
        </r>
      </text>
    </comment>
    <comment ref="B131" authorId="0">
      <text>
        <r>
          <rPr>
            <sz val="9"/>
            <color indexed="81"/>
            <rFont val="Tahoma"/>
            <family val="2"/>
          </rPr>
          <t>Ef vinnutími er lengri en 13 tímar, 
samkvæmt 2.4. í kjarasamninugum (Lágmarkshvíld)
Liður 2.4.2.
....
Í þeim tilvikum að sérstakar aðstæður gera það óhjákvæmilegt
að víkja frá daglegum hvíldartíma gildir eftirfarandi: Séu
starfsmenn sérstaklega beðnir að mæta til vinnu áður en 11
klst. hvíld er náð er heimilt að fresta hvíldinni og veita síðar,
þannig að frítökuréttur, 1½ klst. (dagvinna), safnist upp fyrir
hverja klst. sem hvíldin skerðist. Heimilt er að greiða út ½
klst. (dagvinna) af frítökuréttinum óski starfsmaður þess. 
....</t>
        </r>
      </text>
    </comment>
  </commentList>
</comments>
</file>

<file path=xl/sharedStrings.xml><?xml version="1.0" encoding="utf-8"?>
<sst xmlns="http://schemas.openxmlformats.org/spreadsheetml/2006/main" count="1897" uniqueCount="138">
  <si>
    <t>Nafn</t>
  </si>
  <si>
    <t>Starfshlf.</t>
  </si>
  <si>
    <t>Tímar í mán</t>
  </si>
  <si>
    <t>Laun</t>
  </si>
  <si>
    <t>Álag 1</t>
  </si>
  <si>
    <t>Álag 2</t>
  </si>
  <si>
    <t>Yfirvinna</t>
  </si>
  <si>
    <t>Alm.fríd</t>
  </si>
  <si>
    <t>Stórhátíð</t>
  </si>
  <si>
    <t>Orlof</t>
  </si>
  <si>
    <t>Byrjar</t>
  </si>
  <si>
    <t>Orl á dagv = 1</t>
  </si>
  <si>
    <t>Skattþr.1</t>
  </si>
  <si>
    <t>Skattþr.2</t>
  </si>
  <si>
    <t>Skattþr.3</t>
  </si>
  <si>
    <t>Pers.afsl.</t>
  </si>
  <si>
    <t>Lífeyrissj</t>
  </si>
  <si>
    <t>Starfsm.f.</t>
  </si>
  <si>
    <t>Sumarfrí</t>
  </si>
  <si>
    <t>1 Vika</t>
  </si>
  <si>
    <t>Byrja</t>
  </si>
  <si>
    <t>Enda</t>
  </si>
  <si>
    <t>Inn</t>
  </si>
  <si>
    <t>Út</t>
  </si>
  <si>
    <t>Vikutímar</t>
  </si>
  <si>
    <t>Dagv</t>
  </si>
  <si>
    <t>Yfirvinnu</t>
  </si>
  <si>
    <t>Hér fyrir neðan skal skrá</t>
  </si>
  <si>
    <t>0 = tímar utan við launatíma</t>
  </si>
  <si>
    <t>1 = Almennir tímar</t>
  </si>
  <si>
    <t>5 = Veikindi</t>
  </si>
  <si>
    <t>6 = Veikindi Barns</t>
  </si>
  <si>
    <t>7 = Slys</t>
  </si>
  <si>
    <t>8 = Sumarfrí</t>
  </si>
  <si>
    <t>9 = Frí / Ekki mætt</t>
  </si>
  <si>
    <t>Tímar/dag</t>
  </si>
  <si>
    <t>Álag2</t>
  </si>
  <si>
    <t>2 = Alm. Fríd. Unnið</t>
  </si>
  <si>
    <t>3 = Stórhátíð Unnið</t>
  </si>
  <si>
    <t>4 =Alm fríd Óunnið</t>
  </si>
  <si>
    <t>Yfirv. Hefst eftir tíma á viku  -&gt;</t>
  </si>
  <si>
    <t>Skrá tíma í fríum</t>
  </si>
  <si>
    <t>Samtals tímar</t>
  </si>
  <si>
    <t>Alm frídag</t>
  </si>
  <si>
    <t>Athugasemdir</t>
  </si>
  <si>
    <t>1-a DV</t>
  </si>
  <si>
    <t>1-b Álag1</t>
  </si>
  <si>
    <t>1-c Álag2</t>
  </si>
  <si>
    <t>2. Alm frí</t>
  </si>
  <si>
    <t>3. Stórhátíð</t>
  </si>
  <si>
    <t>4. Óu. AlmFrí</t>
  </si>
  <si>
    <t>8. Sumarfrí</t>
  </si>
  <si>
    <t>9. Frí/Ekki mætt</t>
  </si>
  <si>
    <t>5-a DV Veikindi</t>
  </si>
  <si>
    <t>5-b Á1 Veikindi</t>
  </si>
  <si>
    <t>5-c Á2 Veikindi</t>
  </si>
  <si>
    <t>5-d YV Veikindi</t>
  </si>
  <si>
    <t>1-d Yfirv.</t>
  </si>
  <si>
    <t>6-b Á1 V/Barns</t>
  </si>
  <si>
    <t>6-a DV V/Barns</t>
  </si>
  <si>
    <t>6-c Á2 V/Barns</t>
  </si>
  <si>
    <t>6-d YV V/Barns</t>
  </si>
  <si>
    <t>7-a DV Slys</t>
  </si>
  <si>
    <t>7-b Á1 Slys</t>
  </si>
  <si>
    <t>7-c Á2 Slys</t>
  </si>
  <si>
    <t>7-d YV Slys</t>
  </si>
  <si>
    <t>Yfir miðnætti = 1</t>
  </si>
  <si>
    <t>Frítaka 13t. Vinna</t>
  </si>
  <si>
    <t>Frítaka 11t. Hvíld</t>
  </si>
  <si>
    <t>Frítökur. Lágmarkshvíld</t>
  </si>
  <si>
    <t>Frítökur. Hámarksvinnut</t>
  </si>
  <si>
    <t>Frít. v/13t dv (tengist AQ reitunum)</t>
  </si>
  <si>
    <t>Dagvinna</t>
  </si>
  <si>
    <t>Helgidagar</t>
  </si>
  <si>
    <t>Stórhátíðsd</t>
  </si>
  <si>
    <t>Launaliðir</t>
  </si>
  <si>
    <t>Veikindi</t>
  </si>
  <si>
    <t>unnið+uppbót</t>
  </si>
  <si>
    <t>Frádráttur</t>
  </si>
  <si>
    <t>Persónuafsl</t>
  </si>
  <si>
    <t>Stéttarfél</t>
  </si>
  <si>
    <t>Starfsmfél</t>
  </si>
  <si>
    <t>Áættluð útborguð laun</t>
  </si>
  <si>
    <t>Áætluð Heildarlaun</t>
  </si>
  <si>
    <t>Áættlaður Skattstofn</t>
  </si>
  <si>
    <t>Áættlaður Frádráttur</t>
  </si>
  <si>
    <t>Frídagar</t>
  </si>
  <si>
    <t>RSK Þr-1</t>
  </si>
  <si>
    <t>RSK Þr-2</t>
  </si>
  <si>
    <t>RSK Þr-3</t>
  </si>
  <si>
    <t>RSK Staðgreiðsla</t>
  </si>
  <si>
    <t>Niðurstöðutölur til launadeildar.</t>
  </si>
  <si>
    <t>DV-unnið/uppb/veikindi/slys</t>
  </si>
  <si>
    <t>DV+33%+45%</t>
  </si>
  <si>
    <t>Álag 33%</t>
  </si>
  <si>
    <t>Álag 45%</t>
  </si>
  <si>
    <t>yfirvinna</t>
  </si>
  <si>
    <t>Dagar</t>
  </si>
  <si>
    <t>Unnir tímar samtals:</t>
  </si>
  <si>
    <t>Uppbótartímar í 173,33t:</t>
  </si>
  <si>
    <t>Veikindi samtals:</t>
  </si>
  <si>
    <t>Veikindi barna:</t>
  </si>
  <si>
    <t>Vinnuslys samtals:</t>
  </si>
  <si>
    <t>Helgi/Hátíðsd -óunnið: Tímar</t>
  </si>
  <si>
    <t>Sumarfrí:</t>
  </si>
  <si>
    <t>Frítökuréttur:</t>
  </si>
  <si>
    <t>Athugasemdir flokkstjóra:</t>
  </si>
  <si>
    <t>Alm dagar</t>
  </si>
  <si>
    <t>unnir fríd</t>
  </si>
  <si>
    <t>stórh unnið</t>
  </si>
  <si>
    <t>almfrídagar</t>
  </si>
  <si>
    <t>v. Dagar</t>
  </si>
  <si>
    <t>v.barn dagar</t>
  </si>
  <si>
    <t>slys dagar</t>
  </si>
  <si>
    <t>sumarfrí dagar</t>
  </si>
  <si>
    <t>frí/ekki mætt dagar</t>
  </si>
  <si>
    <t>Ólaun-frí/ekki mætt</t>
  </si>
  <si>
    <t>Hönnun og forritun - Kjartan Adolfsson - kjartan@sth.is</t>
  </si>
  <si>
    <t>V.d. Hefst</t>
  </si>
  <si>
    <t>talning á vinnud</t>
  </si>
  <si>
    <t>ekki frí í meira en 13 daga</t>
  </si>
  <si>
    <t>Uppb. ef vinnud. Er lengri en 13 t.</t>
  </si>
  <si>
    <t>Hér í mjóa dálkin hér fyrir neðan skal skrá -&gt;&gt;</t>
  </si>
  <si>
    <t>0 = ekki launatímar</t>
  </si>
  <si>
    <t xml:space="preserve">Unnið  yfir  miðnætti = 1 </t>
  </si>
  <si>
    <t>Orl á dv = 1</t>
  </si>
  <si>
    <t>Unnir Dagar</t>
  </si>
  <si>
    <t>Ath. Veikindatímar hér eru eins og þau eru tilkynnt. Launadeild hefur upplýsingar um hvað starfsmenn eiga rétt á mörgum dögum.</t>
  </si>
  <si>
    <t>heildardagafjöldi án frídags</t>
  </si>
  <si>
    <t>Lengsta samfelda vinnulota án frídags ----&gt;</t>
  </si>
  <si>
    <t xml:space="preserve">x 1,5 =&gt;&gt; </t>
  </si>
  <si>
    <t>Veikindi:</t>
  </si>
  <si>
    <t>AF á YV=1</t>
  </si>
  <si>
    <t>Þessir gráu reitir hér, eru venjulega faldir í skjalinu (Hide). Núna aðgengilegt til að hægt sé að sjá hvað þeir innihalda, og hvernig reikniaðgerðir eru framkvæmdar.</t>
  </si>
  <si>
    <t>Sýnidæmi-nr01 (raunverulegt dæmi)</t>
  </si>
  <si>
    <t>Sýnidæmi-nr02 (raunverulegt dæmi)</t>
  </si>
  <si>
    <t>Sýnidæmi-nr03 (raunverulegt dæmi)</t>
  </si>
  <si>
    <t>Unnið verslunarmannahelgi</t>
  </si>
</sst>
</file>

<file path=xl/styles.xml><?xml version="1.0" encoding="utf-8"?>
<styleSheet xmlns="http://schemas.openxmlformats.org/spreadsheetml/2006/main">
  <numFmts count="6">
    <numFmt numFmtId="164" formatCode="hh:mm;@"/>
    <numFmt numFmtId="165" formatCode="ddd"/>
    <numFmt numFmtId="166" formatCode="[$-40F]d/\ mmm"/>
    <numFmt numFmtId="167" formatCode="0.00_ ;[Red]\-0.00\ "/>
    <numFmt numFmtId="168" formatCode="0.0"/>
    <numFmt numFmtId="169" formatCode="0.00&quot;%&quot;"/>
  </numFmts>
  <fonts count="24">
    <font>
      <sz val="11"/>
      <color theme="1"/>
      <name val="Calibri"/>
      <family val="2"/>
      <scheme val="minor"/>
    </font>
    <font>
      <sz val="8"/>
      <color theme="1"/>
      <name val="Calibri"/>
      <family val="2"/>
      <scheme val="minor"/>
    </font>
    <font>
      <sz val="16"/>
      <color theme="1"/>
      <name val="Calibri"/>
      <family val="2"/>
      <scheme val="minor"/>
    </font>
    <font>
      <sz val="6"/>
      <color theme="1"/>
      <name val="Calibri"/>
      <family val="2"/>
      <scheme val="minor"/>
    </font>
    <font>
      <sz val="8"/>
      <color theme="0"/>
      <name val="Calibri"/>
      <family val="2"/>
      <scheme val="minor"/>
    </font>
    <font>
      <sz val="9"/>
      <color indexed="81"/>
      <name val="Tahoma"/>
      <family val="2"/>
    </font>
    <font>
      <b/>
      <sz val="9"/>
      <color indexed="81"/>
      <name val="Tahoma"/>
      <family val="2"/>
    </font>
    <font>
      <sz val="22"/>
      <name val="Calibri"/>
      <family val="2"/>
      <charset val="1"/>
    </font>
    <font>
      <sz val="9"/>
      <name val="Calibri"/>
      <family val="2"/>
      <charset val="1"/>
    </font>
    <font>
      <sz val="16"/>
      <name val="Calibri"/>
      <family val="2"/>
      <charset val="1"/>
    </font>
    <font>
      <sz val="14"/>
      <name val="Calibri"/>
      <family val="2"/>
      <charset val="1"/>
    </font>
    <font>
      <sz val="12"/>
      <name val="Calibri"/>
      <family val="2"/>
      <charset val="1"/>
    </font>
    <font>
      <sz val="10"/>
      <name val="Calibri"/>
      <family val="2"/>
      <charset val="1"/>
    </font>
    <font>
      <sz val="16"/>
      <color theme="1" tint="0.34998626667073579"/>
      <name val="Calibri"/>
      <family val="2"/>
      <charset val="1"/>
    </font>
    <font>
      <sz val="8"/>
      <name val="Calibri"/>
      <family val="2"/>
      <charset val="1"/>
    </font>
    <font>
      <sz val="8"/>
      <color theme="0" tint="-0.499984740745262"/>
      <name val="Calibri"/>
      <family val="2"/>
      <scheme val="minor"/>
    </font>
    <font>
      <b/>
      <sz val="7"/>
      <color theme="1"/>
      <name val="Calibri"/>
      <family val="2"/>
      <scheme val="minor"/>
    </font>
    <font>
      <sz val="10"/>
      <color theme="1"/>
      <name val="Calibri"/>
      <family val="2"/>
      <scheme val="minor"/>
    </font>
    <font>
      <b/>
      <sz val="8"/>
      <color theme="1"/>
      <name val="Calibri"/>
      <family val="2"/>
      <scheme val="minor"/>
    </font>
    <font>
      <sz val="8"/>
      <color theme="0" tint="-0.249977111117893"/>
      <name val="Calibri"/>
      <family val="2"/>
      <scheme val="minor"/>
    </font>
    <font>
      <b/>
      <sz val="8"/>
      <color indexed="81"/>
      <name val="Tahoma"/>
      <family val="2"/>
    </font>
    <font>
      <b/>
      <sz val="14"/>
      <name val="Calibri"/>
      <family val="2"/>
    </font>
    <font>
      <sz val="16"/>
      <color theme="0"/>
      <name val="Calibri"/>
      <family val="2"/>
      <charset val="1"/>
    </font>
    <font>
      <b/>
      <sz val="16"/>
      <color rgb="FFFF0000"/>
      <name val="Calibri"/>
      <family val="2"/>
      <scheme val="minor"/>
    </font>
  </fonts>
  <fills count="7">
    <fill>
      <patternFill patternType="none"/>
    </fill>
    <fill>
      <patternFill patternType="gray125"/>
    </fill>
    <fill>
      <patternFill patternType="solid">
        <fgColor rgb="FFFEF9F4"/>
        <bgColor indexed="64"/>
      </patternFill>
    </fill>
    <fill>
      <patternFill patternType="solid">
        <fgColor rgb="FFFFFFCC"/>
        <bgColor indexed="64"/>
      </patternFill>
    </fill>
    <fill>
      <patternFill patternType="solid">
        <fgColor rgb="FFFFFFEF"/>
        <bgColor indexed="64"/>
      </patternFill>
    </fill>
    <fill>
      <patternFill patternType="solid">
        <fgColor theme="0"/>
        <bgColor indexed="64"/>
      </patternFill>
    </fill>
    <fill>
      <patternFill patternType="solid">
        <fgColor theme="0" tint="-0.14999847407452621"/>
        <bgColor indexed="64"/>
      </patternFill>
    </fill>
  </fills>
  <borders count="131">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ck">
        <color auto="1"/>
      </left>
      <right style="thick">
        <color auto="1"/>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bottom/>
      <diagonal/>
    </border>
    <border>
      <left style="medium">
        <color rgb="FFFF0000"/>
      </left>
      <right/>
      <top style="medium">
        <color theme="0" tint="-0.24994659260841701"/>
      </top>
      <bottom/>
      <diagonal/>
    </border>
    <border>
      <left style="medium">
        <color rgb="FFFF0000"/>
      </left>
      <right/>
      <top style="medium">
        <color rgb="FFFF0000"/>
      </top>
      <bottom style="medium">
        <color theme="0" tint="-0.24994659260841701"/>
      </bottom>
      <diagonal/>
    </border>
    <border>
      <left/>
      <right/>
      <top style="medium">
        <color theme="0" tint="-0.24994659260841701"/>
      </top>
      <bottom/>
      <diagonal/>
    </border>
    <border>
      <left/>
      <right/>
      <top style="medium">
        <color rgb="FFFF0000"/>
      </top>
      <bottom style="medium">
        <color theme="0" tint="-0.24994659260841701"/>
      </bottom>
      <diagonal/>
    </border>
    <border>
      <left/>
      <right/>
      <top/>
      <bottom style="medium">
        <color theme="0" tint="-0.24994659260841701"/>
      </bottom>
      <diagonal/>
    </border>
    <border>
      <left/>
      <right style="medium">
        <color theme="0" tint="-0.24994659260841701"/>
      </right>
      <top style="medium">
        <color theme="0" tint="-0.24994659260841701"/>
      </top>
      <bottom/>
      <diagonal/>
    </border>
    <border>
      <left/>
      <right style="medium">
        <color theme="0" tint="-0.24994659260841701"/>
      </right>
      <top/>
      <bottom/>
      <diagonal/>
    </border>
    <border>
      <left style="medium">
        <color theme="0" tint="-0.24994659260841701"/>
      </left>
      <right/>
      <top style="thin">
        <color indexed="64"/>
      </top>
      <bottom/>
      <diagonal/>
    </border>
    <border>
      <left style="medium">
        <color theme="0" tint="-0.24994659260841701"/>
      </left>
      <right/>
      <top style="medium">
        <color theme="0" tint="-0.24994659260841701"/>
      </top>
      <bottom/>
      <diagonal/>
    </border>
    <border>
      <left style="medium">
        <color theme="0" tint="-0.24994659260841701"/>
      </left>
      <right/>
      <top/>
      <bottom/>
      <diagonal/>
    </border>
    <border>
      <left/>
      <right style="medium">
        <color theme="0" tint="-0.24994659260841701"/>
      </right>
      <top style="thin">
        <color indexed="64"/>
      </top>
      <bottom/>
      <diagonal/>
    </border>
    <border>
      <left/>
      <right style="medium">
        <color theme="0" tint="-0.24994659260841701"/>
      </right>
      <top style="medium">
        <color rgb="FFFF0000"/>
      </top>
      <bottom/>
      <diagonal/>
    </border>
    <border>
      <left/>
      <right/>
      <top/>
      <bottom style="medium">
        <color rgb="FFFF0000"/>
      </bottom>
      <diagonal/>
    </border>
    <border>
      <left style="medium">
        <color theme="0" tint="-0.24994659260841701"/>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style="medium">
        <color theme="0" tint="-0.24994659260841701"/>
      </top>
      <bottom/>
      <diagonal/>
    </border>
    <border>
      <left/>
      <right style="medium">
        <color rgb="FFFF0000"/>
      </right>
      <top style="thin">
        <color indexed="64"/>
      </top>
      <bottom/>
      <diagonal/>
    </border>
    <border>
      <left/>
      <right style="medium">
        <color rgb="FFFF0000"/>
      </right>
      <top style="medium">
        <color rgb="FFFF0000"/>
      </top>
      <bottom style="medium">
        <color theme="0" tint="-0.24994659260841701"/>
      </bottom>
      <diagonal/>
    </border>
    <border>
      <left/>
      <right style="medium">
        <color rgb="FFFF0000"/>
      </right>
      <top/>
      <bottom style="medium">
        <color theme="0" tint="-0.24994659260841701"/>
      </bottom>
      <diagonal/>
    </border>
    <border>
      <left/>
      <right style="medium">
        <color theme="0" tint="-0.24994659260841701"/>
      </right>
      <top style="medium">
        <color indexed="64"/>
      </top>
      <bottom/>
      <diagonal/>
    </border>
    <border>
      <left style="medium">
        <color theme="0" tint="-0.24994659260841701"/>
      </left>
      <right/>
      <top/>
      <bottom style="thin">
        <color indexed="64"/>
      </bottom>
      <diagonal/>
    </border>
    <border>
      <left/>
      <right style="medium">
        <color rgb="FFFF0000"/>
      </right>
      <top/>
      <bottom style="thin">
        <color indexed="64"/>
      </bottom>
      <diagonal/>
    </border>
    <border>
      <left style="medium">
        <color rgb="FFFF0000"/>
      </left>
      <right/>
      <top style="medium">
        <color indexed="64"/>
      </top>
      <bottom/>
      <diagonal/>
    </border>
    <border>
      <left style="medium">
        <color rgb="FFFF0000"/>
      </left>
      <right/>
      <top style="medium">
        <color theme="0" tint="-0.24994659260841701"/>
      </top>
      <bottom style="medium">
        <color rgb="FFFF0000"/>
      </bottom>
      <diagonal/>
    </border>
    <border>
      <left/>
      <right/>
      <top style="medium">
        <color theme="0" tint="-0.24994659260841701"/>
      </top>
      <bottom style="medium">
        <color rgb="FFFF0000"/>
      </bottom>
      <diagonal/>
    </border>
    <border>
      <left/>
      <right style="medium">
        <color theme="0" tint="-0.24994659260841701"/>
      </right>
      <top style="medium">
        <color theme="0" tint="-0.24994659260841701"/>
      </top>
      <bottom style="medium">
        <color rgb="FFFF0000"/>
      </bottom>
      <diagonal/>
    </border>
    <border>
      <left/>
      <right style="medium">
        <color theme="0" tint="-0.24994659260841701"/>
      </right>
      <top/>
      <bottom style="thin">
        <color indexed="64"/>
      </bottom>
      <diagonal/>
    </border>
    <border>
      <left style="medium">
        <color theme="0" tint="-0.24994659260841701"/>
      </left>
      <right/>
      <top style="thin">
        <color indexed="64"/>
      </top>
      <bottom style="medium">
        <color rgb="FFFF0000"/>
      </bottom>
      <diagonal/>
    </border>
    <border>
      <left/>
      <right style="medium">
        <color theme="0" tint="-0.24994659260841701"/>
      </right>
      <top style="thin">
        <color indexed="64"/>
      </top>
      <bottom style="medium">
        <color rgb="FFFF0000"/>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top style="thin">
        <color indexed="64"/>
      </top>
      <bottom style="medium">
        <color rgb="FFFF0000"/>
      </bottom>
      <diagonal/>
    </border>
    <border>
      <left style="medium">
        <color rgb="FFFF0000"/>
      </left>
      <right/>
      <top/>
      <bottom style="medium">
        <color rgb="FFFF0000"/>
      </bottom>
      <diagonal/>
    </border>
    <border>
      <left/>
      <right style="medium">
        <color theme="0" tint="-0.24994659260841701"/>
      </right>
      <top/>
      <bottom style="medium">
        <color rgb="FFFF0000"/>
      </bottom>
      <diagonal/>
    </border>
    <border>
      <left style="medium">
        <color theme="0" tint="-0.24994659260841701"/>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top style="medium">
        <color indexed="64"/>
      </top>
      <bottom/>
      <diagonal/>
    </border>
    <border>
      <left style="thin">
        <color indexed="64"/>
      </left>
      <right/>
      <top/>
      <bottom style="medium">
        <color indexed="64"/>
      </bottom>
      <diagonal/>
    </border>
    <border>
      <left/>
      <right style="thin">
        <color theme="0" tint="-0.24994659260841701"/>
      </right>
      <top style="thin">
        <color indexed="64"/>
      </top>
      <bottom/>
      <diagonal/>
    </border>
    <border>
      <left/>
      <right style="thin">
        <color theme="0" tint="-0.24994659260841701"/>
      </right>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ck">
        <color auto="1"/>
      </left>
      <right style="thick">
        <color auto="1"/>
      </right>
      <top/>
      <bottom style="thin">
        <color indexed="64"/>
      </bottom>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bottom/>
      <diagonal/>
    </border>
    <border>
      <left/>
      <right style="medium">
        <color indexed="64"/>
      </right>
      <top style="medium">
        <color indexed="64"/>
      </top>
      <bottom/>
      <diagonal/>
    </border>
    <border>
      <left style="medium">
        <color rgb="FFFF0000"/>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medium">
        <color indexed="64"/>
      </left>
      <right/>
      <top style="medium">
        <color rgb="FFFF0000"/>
      </top>
      <bottom/>
      <diagonal/>
    </border>
    <border>
      <left/>
      <right/>
      <top style="medium">
        <color rgb="FFFF0000"/>
      </top>
      <bottom/>
      <diagonal/>
    </border>
    <border>
      <left style="thin">
        <color indexed="64"/>
      </left>
      <right/>
      <top style="thin">
        <color theme="0" tint="-0.24994659260841701"/>
      </top>
      <bottom/>
      <diagonal/>
    </border>
    <border>
      <left/>
      <right/>
      <top style="thin">
        <color theme="0" tint="-0.24994659260841701"/>
      </top>
      <bottom/>
      <diagonal/>
    </border>
    <border>
      <left/>
      <right style="thick">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theme="0"/>
      </bottom>
      <diagonal/>
    </border>
    <border>
      <left style="thin">
        <color theme="0" tint="-0.24994659260841701"/>
      </left>
      <right style="thin">
        <color theme="0" tint="-0.24994659260841701"/>
      </right>
      <top style="thin">
        <color indexed="64"/>
      </top>
      <bottom style="thin">
        <color theme="0"/>
      </bottom>
      <diagonal/>
    </border>
    <border>
      <left/>
      <right/>
      <top style="thin">
        <color indexed="64"/>
      </top>
      <bottom style="thin">
        <color theme="0"/>
      </bottom>
      <diagonal/>
    </border>
    <border>
      <left style="thin">
        <color theme="0" tint="-0.24994659260841701"/>
      </left>
      <right/>
      <top style="thin">
        <color indexed="64"/>
      </top>
      <bottom style="thin">
        <color theme="0"/>
      </bottom>
      <diagonal/>
    </border>
    <border>
      <left style="thin">
        <color indexed="64"/>
      </left>
      <right style="thin">
        <color indexed="64"/>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top/>
      <bottom style="thin">
        <color theme="0"/>
      </bottom>
      <diagonal/>
    </border>
    <border>
      <left style="thin">
        <color theme="0" tint="-0.24994659260841701"/>
      </left>
      <right style="thin">
        <color theme="0" tint="-0.24994659260841701"/>
      </right>
      <top/>
      <bottom style="thin">
        <color theme="0"/>
      </bottom>
      <diagonal/>
    </border>
    <border>
      <left style="thin">
        <color theme="0" tint="-0.24994659260841701"/>
      </left>
      <right/>
      <top/>
      <bottom style="thin">
        <color theme="0"/>
      </bottom>
      <diagonal/>
    </border>
    <border>
      <left style="thin">
        <color auto="1"/>
      </left>
      <right style="thin">
        <color auto="1"/>
      </right>
      <top/>
      <bottom style="thin">
        <color theme="0"/>
      </bottom>
      <diagonal/>
    </border>
    <border>
      <left/>
      <right style="thin">
        <color indexed="64"/>
      </right>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theme="0" tint="-0.24994659260841701"/>
      </left>
      <right style="thin">
        <color theme="0" tint="-0.24994659260841701"/>
      </right>
      <top style="thin">
        <color theme="0"/>
      </top>
      <bottom style="thin">
        <color indexed="64"/>
      </bottom>
      <diagonal/>
    </border>
    <border>
      <left style="thin">
        <color theme="0" tint="-0.24994659260841701"/>
      </left>
      <right/>
      <top style="thin">
        <color theme="0"/>
      </top>
      <bottom style="thin">
        <color indexed="64"/>
      </bottom>
      <diagonal/>
    </border>
    <border>
      <left style="thin">
        <color auto="1"/>
      </left>
      <right style="thin">
        <color auto="1"/>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medium">
        <color indexed="64"/>
      </bottom>
      <diagonal/>
    </border>
    <border>
      <left/>
      <right/>
      <top style="thin">
        <color theme="0"/>
      </top>
      <bottom style="medium">
        <color indexed="64"/>
      </bottom>
      <diagonal/>
    </border>
    <border>
      <left style="thin">
        <color theme="0" tint="-0.24994659260841701"/>
      </left>
      <right style="thin">
        <color theme="0" tint="-0.24994659260841701"/>
      </right>
      <top style="thin">
        <color theme="0"/>
      </top>
      <bottom style="medium">
        <color indexed="64"/>
      </bottom>
      <diagonal/>
    </border>
    <border>
      <left style="thin">
        <color theme="0" tint="-0.24994659260841701"/>
      </left>
      <right/>
      <top style="thin">
        <color theme="0"/>
      </top>
      <bottom style="medium">
        <color indexed="64"/>
      </bottom>
      <diagonal/>
    </border>
    <border>
      <left style="thin">
        <color indexed="64"/>
      </left>
      <right style="thin">
        <color indexed="64"/>
      </right>
      <top style="thin">
        <color theme="0"/>
      </top>
      <bottom style="medium">
        <color indexed="64"/>
      </bottom>
      <diagonal/>
    </border>
    <border>
      <left/>
      <right style="thin">
        <color indexed="64"/>
      </right>
      <top style="thin">
        <color theme="0"/>
      </top>
      <bottom style="medium">
        <color indexed="64"/>
      </bottom>
      <diagonal/>
    </border>
    <border>
      <left style="thin">
        <color indexed="64"/>
      </left>
      <right/>
      <top style="thin">
        <color theme="0"/>
      </top>
      <bottom style="thin">
        <color theme="0" tint="-4.9989318521683403E-2"/>
      </bottom>
      <diagonal/>
    </border>
    <border>
      <left/>
      <right/>
      <top style="thin">
        <color theme="0"/>
      </top>
      <bottom style="thin">
        <color theme="0" tint="-4.9989318521683403E-2"/>
      </bottom>
      <diagonal/>
    </border>
    <border>
      <left style="thin">
        <color theme="0" tint="-0.24994659260841701"/>
      </left>
      <right style="thin">
        <color theme="0" tint="-0.24994659260841701"/>
      </right>
      <top style="thin">
        <color theme="0"/>
      </top>
      <bottom style="thin">
        <color theme="0" tint="-4.9989318521683403E-2"/>
      </bottom>
      <diagonal/>
    </border>
    <border>
      <left style="thin">
        <color theme="0" tint="-0.24994659260841701"/>
      </left>
      <right/>
      <top style="thin">
        <color theme="0"/>
      </top>
      <bottom style="thin">
        <color theme="0" tint="-4.9989318521683403E-2"/>
      </bottom>
      <diagonal/>
    </border>
    <border>
      <left style="thin">
        <color auto="1"/>
      </left>
      <right style="thin">
        <color auto="1"/>
      </right>
      <top style="thin">
        <color theme="0"/>
      </top>
      <bottom style="thin">
        <color theme="0" tint="-4.9989318521683403E-2"/>
      </bottom>
      <diagonal/>
    </border>
    <border>
      <left/>
      <right style="thin">
        <color indexed="64"/>
      </right>
      <top style="thin">
        <color theme="0"/>
      </top>
      <bottom style="thin">
        <color theme="0" tint="-4.9989318521683403E-2"/>
      </bottom>
      <diagonal/>
    </border>
    <border>
      <left style="thin">
        <color indexed="64"/>
      </left>
      <right/>
      <top style="thin">
        <color theme="0" tint="-4.9989318521683403E-2"/>
      </top>
      <bottom style="thin">
        <color theme="0"/>
      </bottom>
      <diagonal/>
    </border>
    <border>
      <left/>
      <right style="thin">
        <color rgb="FFFF0000"/>
      </right>
      <top style="medium">
        <color rgb="FFFF0000"/>
      </top>
      <bottom/>
      <diagonal/>
    </border>
    <border>
      <left/>
      <right style="thin">
        <color rgb="FFFF0000"/>
      </right>
      <top/>
      <bottom/>
      <diagonal/>
    </border>
    <border>
      <left style="medium">
        <color rgb="FFFF0000"/>
      </left>
      <right/>
      <top/>
      <bottom style="thin">
        <color rgb="FFFF0000"/>
      </bottom>
      <diagonal/>
    </border>
    <border>
      <left/>
      <right/>
      <top/>
      <bottom style="thin">
        <color rgb="FFFF0000"/>
      </bottom>
      <diagonal/>
    </border>
    <border>
      <left/>
      <right style="medium">
        <color theme="0" tint="-0.24994659260841701"/>
      </right>
      <top/>
      <bottom style="thin">
        <color rgb="FFFF0000"/>
      </bottom>
      <diagonal/>
    </border>
    <border>
      <left style="medium">
        <color theme="0" tint="-0.24994659260841701"/>
      </left>
      <right/>
      <top/>
      <bottom style="thin">
        <color rgb="FFFF0000"/>
      </bottom>
      <diagonal/>
    </border>
    <border>
      <left/>
      <right style="thin">
        <color rgb="FFFF0000"/>
      </right>
      <top/>
      <bottom style="thin">
        <color rgb="FFFF0000"/>
      </bottom>
      <diagonal/>
    </border>
    <border>
      <left/>
      <right style="medium">
        <color rgb="FFFF0000"/>
      </right>
      <top/>
      <bottom style="thin">
        <color rgb="FFFF0000"/>
      </bottom>
      <diagonal/>
    </border>
    <border>
      <left style="medium">
        <color theme="0" tint="-0.24994659260841701"/>
      </left>
      <right/>
      <top style="thin">
        <color rgb="FFFF0000"/>
      </top>
      <bottom/>
      <diagonal/>
    </border>
    <border>
      <left/>
      <right/>
      <top style="thin">
        <color rgb="FFFF0000"/>
      </top>
      <bottom/>
      <diagonal/>
    </border>
    <border>
      <left/>
      <right style="medium">
        <color theme="0" tint="-0.24994659260841701"/>
      </right>
      <top style="thin">
        <color rgb="FFFF0000"/>
      </top>
      <bottom/>
      <diagonal/>
    </border>
    <border>
      <left style="medium">
        <color indexed="64"/>
      </left>
      <right style="thin">
        <color indexed="64"/>
      </right>
      <top style="thin">
        <color indexed="64"/>
      </top>
      <bottom/>
      <diagonal/>
    </border>
    <border>
      <left style="thin">
        <color rgb="FFFF0000"/>
      </left>
      <right/>
      <top/>
      <bottom/>
      <diagonal/>
    </border>
    <border>
      <left style="thin">
        <color rgb="FFFF0000"/>
      </left>
      <right/>
      <top/>
      <bottom style="thin">
        <color rgb="FFFF0000"/>
      </bottom>
      <diagonal/>
    </border>
    <border>
      <left style="medium">
        <color rgb="FFFF0000"/>
      </left>
      <right/>
      <top style="medium">
        <color theme="0" tint="-0.24994659260841701"/>
      </top>
      <bottom style="dashDotDot">
        <color theme="0" tint="-0.24994659260841701"/>
      </bottom>
      <diagonal/>
    </border>
    <border>
      <left/>
      <right style="medium">
        <color theme="0" tint="-0.24994659260841701"/>
      </right>
      <top style="medium">
        <color theme="0" tint="-0.24994659260841701"/>
      </top>
      <bottom style="dashDotDot">
        <color theme="0" tint="-0.24994659260841701"/>
      </bottom>
      <diagonal/>
    </border>
  </borders>
  <cellStyleXfs count="1">
    <xf numFmtId="0" fontId="0" fillId="0" borderId="0"/>
  </cellStyleXfs>
  <cellXfs count="333">
    <xf numFmtId="0" fontId="0" fillId="0" borderId="0" xfId="0"/>
    <xf numFmtId="0" fontId="1" fillId="0" borderId="0" xfId="0" applyFont="1"/>
    <xf numFmtId="0" fontId="1" fillId="0" borderId="0" xfId="0" applyFont="1" applyAlignment="1">
      <alignment horizontal="center" vertical="center"/>
    </xf>
    <xf numFmtId="0" fontId="1" fillId="0" borderId="4" xfId="0" applyFont="1" applyBorder="1" applyAlignment="1">
      <alignment vertical="center"/>
    </xf>
    <xf numFmtId="2" fontId="0" fillId="0" borderId="0" xfId="0" applyNumberFormat="1"/>
    <xf numFmtId="0" fontId="1" fillId="0" borderId="0" xfId="0" applyFont="1" applyBorder="1" applyAlignment="1">
      <alignment vertical="center"/>
    </xf>
    <xf numFmtId="0" fontId="1" fillId="0" borderId="8" xfId="0" applyFont="1" applyBorder="1" applyAlignment="1">
      <alignment horizontal="center" vertical="center"/>
    </xf>
    <xf numFmtId="0" fontId="1" fillId="0" borderId="9" xfId="0" applyFont="1" applyBorder="1"/>
    <xf numFmtId="0" fontId="1" fillId="0" borderId="10" xfId="0" applyFont="1" applyBorder="1"/>
    <xf numFmtId="0" fontId="1" fillId="0" borderId="11" xfId="0" applyFont="1" applyBorder="1" applyAlignment="1">
      <alignment horizontal="center" vertical="center"/>
    </xf>
    <xf numFmtId="0" fontId="1" fillId="0" borderId="12" xfId="0" applyFont="1" applyBorder="1"/>
    <xf numFmtId="0" fontId="1" fillId="0" borderId="0" xfId="0" applyFont="1" applyBorder="1"/>
    <xf numFmtId="0" fontId="1" fillId="0" borderId="14" xfId="0" applyFont="1" applyBorder="1"/>
    <xf numFmtId="0" fontId="1" fillId="0" borderId="15" xfId="0" applyFont="1" applyBorder="1"/>
    <xf numFmtId="3" fontId="1" fillId="0" borderId="11" xfId="0" applyNumberFormat="1" applyFont="1" applyBorder="1"/>
    <xf numFmtId="3" fontId="1" fillId="0" borderId="0" xfId="0" applyNumberFormat="1" applyFont="1" applyBorder="1"/>
    <xf numFmtId="3" fontId="1" fillId="0" borderId="13" xfId="0" applyNumberFormat="1" applyFont="1" applyBorder="1"/>
    <xf numFmtId="3" fontId="1" fillId="0" borderId="15" xfId="0" applyNumberFormat="1" applyFont="1" applyBorder="1"/>
    <xf numFmtId="3" fontId="1" fillId="0" borderId="16" xfId="0" applyNumberFormat="1" applyFont="1" applyBorder="1"/>
    <xf numFmtId="0" fontId="1" fillId="0" borderId="0" xfId="0" applyFont="1" applyBorder="1" applyAlignment="1">
      <alignment horizontal="center" vertical="center"/>
    </xf>
    <xf numFmtId="0" fontId="1" fillId="0" borderId="9" xfId="0" applyFont="1" applyBorder="1" applyAlignment="1"/>
    <xf numFmtId="0" fontId="1" fillId="0" borderId="10" xfId="0" applyFont="1" applyBorder="1" applyAlignment="1"/>
    <xf numFmtId="0" fontId="1" fillId="0" borderId="10" xfId="0" applyFont="1" applyBorder="1" applyAlignment="1">
      <alignment horizontal="center" vertical="center"/>
    </xf>
    <xf numFmtId="0" fontId="1" fillId="0" borderId="9"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3" fontId="1" fillId="0" borderId="13" xfId="0" applyNumberFormat="1" applyFont="1" applyBorder="1" applyAlignment="1">
      <alignment vertical="center"/>
    </xf>
    <xf numFmtId="3" fontId="1" fillId="0" borderId="16" xfId="0" applyNumberFormat="1" applyFont="1" applyBorder="1" applyAlignment="1">
      <alignment vertical="center"/>
    </xf>
    <xf numFmtId="3" fontId="1" fillId="0" borderId="10" xfId="0" applyNumberFormat="1" applyFont="1" applyBorder="1" applyAlignment="1"/>
    <xf numFmtId="3" fontId="1" fillId="0" borderId="11" xfId="0" applyNumberFormat="1" applyFont="1" applyBorder="1" applyAlignment="1"/>
    <xf numFmtId="3" fontId="1" fillId="0" borderId="0" xfId="0" applyNumberFormat="1" applyFont="1" applyBorder="1" applyAlignment="1"/>
    <xf numFmtId="3" fontId="1" fillId="0" borderId="13" xfId="0" applyNumberFormat="1" applyFont="1" applyBorder="1" applyAlignment="1"/>
    <xf numFmtId="3" fontId="1" fillId="0" borderId="15" xfId="0" applyNumberFormat="1" applyFont="1" applyBorder="1" applyAlignment="1"/>
    <xf numFmtId="3" fontId="1" fillId="0" borderId="16" xfId="0" applyNumberFormat="1" applyFont="1" applyBorder="1" applyAlignment="1"/>
    <xf numFmtId="0" fontId="1" fillId="0" borderId="55" xfId="0" applyFont="1" applyBorder="1"/>
    <xf numFmtId="0" fontId="1" fillId="0" borderId="56" xfId="0" applyFont="1" applyBorder="1"/>
    <xf numFmtId="0" fontId="0" fillId="0" borderId="11" xfId="0" applyBorder="1"/>
    <xf numFmtId="0" fontId="0" fillId="0" borderId="13" xfId="0" applyBorder="1"/>
    <xf numFmtId="0" fontId="1" fillId="0" borderId="0" xfId="0" applyFont="1" applyBorder="1" applyAlignment="1">
      <alignment horizontal="right" vertical="center"/>
    </xf>
    <xf numFmtId="167" fontId="1" fillId="0" borderId="0" xfId="0" applyNumberFormat="1" applyFont="1" applyBorder="1"/>
    <xf numFmtId="0" fontId="1" fillId="0" borderId="15" xfId="0" applyFont="1" applyBorder="1" applyAlignment="1">
      <alignment vertical="center"/>
    </xf>
    <xf numFmtId="0" fontId="0" fillId="0" borderId="16" xfId="0" applyBorder="1"/>
    <xf numFmtId="0" fontId="1" fillId="0" borderId="12" xfId="0" applyFont="1" applyBorder="1" applyAlignment="1">
      <alignment horizontal="center" vertical="center"/>
    </xf>
    <xf numFmtId="0" fontId="1" fillId="0" borderId="67"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xf numFmtId="0" fontId="3" fillId="0" borderId="15" xfId="0" applyFont="1" applyBorder="1" applyAlignment="1">
      <alignment vertical="center"/>
    </xf>
    <xf numFmtId="2" fontId="1" fillId="0" borderId="0" xfId="0" applyNumberFormat="1" applyFont="1" applyBorder="1" applyAlignment="1">
      <alignment horizontal="right" vertical="center"/>
    </xf>
    <xf numFmtId="2" fontId="1" fillId="0" borderId="15" xfId="0" applyNumberFormat="1" applyFont="1" applyBorder="1" applyAlignment="1">
      <alignment horizontal="right" vertical="center"/>
    </xf>
    <xf numFmtId="168" fontId="0" fillId="0" borderId="0" xfId="0" applyNumberFormat="1"/>
    <xf numFmtId="1" fontId="0" fillId="0" borderId="0" xfId="0" applyNumberFormat="1"/>
    <xf numFmtId="0" fontId="17" fillId="0" borderId="0" xfId="0" applyFont="1" applyAlignment="1">
      <alignment horizontal="left" vertical="center"/>
    </xf>
    <xf numFmtId="2" fontId="1" fillId="0" borderId="0" xfId="0" applyNumberFormat="1" applyFont="1"/>
    <xf numFmtId="0" fontId="1" fillId="0" borderId="8" xfId="0" applyFont="1" applyBorder="1" applyAlignment="1">
      <alignment vertical="center"/>
    </xf>
    <xf numFmtId="0" fontId="1" fillId="0" borderId="83" xfId="0" applyFont="1" applyBorder="1" applyAlignment="1">
      <alignment horizontal="center" vertical="center"/>
    </xf>
    <xf numFmtId="0" fontId="1" fillId="0" borderId="82" xfId="0" applyFont="1" applyBorder="1" applyAlignment="1">
      <alignment horizontal="right"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horizontal="center" vertical="center"/>
    </xf>
    <xf numFmtId="1" fontId="1" fillId="0" borderId="57" xfId="0" applyNumberFormat="1" applyFont="1" applyBorder="1"/>
    <xf numFmtId="165" fontId="1" fillId="0" borderId="84" xfId="0" applyNumberFormat="1" applyFont="1" applyBorder="1" applyAlignment="1">
      <alignment horizontal="left"/>
    </xf>
    <xf numFmtId="166" fontId="1" fillId="3" borderId="85" xfId="0" applyNumberFormat="1" applyFont="1" applyFill="1" applyBorder="1" applyAlignment="1" applyProtection="1">
      <alignment horizontal="center" vertical="center"/>
      <protection locked="0"/>
    </xf>
    <xf numFmtId="166" fontId="1" fillId="0" borderId="86" xfId="0" applyNumberFormat="1" applyFont="1" applyBorder="1" applyAlignment="1">
      <alignment horizontal="center" vertical="center"/>
    </xf>
    <xf numFmtId="20" fontId="1" fillId="3" borderId="85" xfId="0" applyNumberFormat="1" applyFont="1" applyFill="1" applyBorder="1" applyAlignment="1" applyProtection="1">
      <alignment horizontal="center" vertical="center"/>
      <protection locked="0"/>
    </xf>
    <xf numFmtId="20" fontId="1" fillId="3" borderId="87" xfId="0" applyNumberFormat="1"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1" fillId="3" borderId="88" xfId="0" applyFont="1" applyFill="1" applyBorder="1" applyAlignment="1" applyProtection="1">
      <alignment horizontal="center" vertical="center"/>
      <protection locked="0"/>
    </xf>
    <xf numFmtId="0" fontId="1" fillId="0" borderId="86" xfId="0" applyFont="1" applyBorder="1" applyAlignment="1">
      <alignment horizontal="center" vertical="center"/>
    </xf>
    <xf numFmtId="167" fontId="1" fillId="0" borderId="85" xfId="0" applyNumberFormat="1" applyFont="1" applyBorder="1"/>
    <xf numFmtId="0" fontId="1" fillId="3" borderId="86" xfId="0" applyFont="1" applyFill="1" applyBorder="1" applyProtection="1">
      <protection locked="0"/>
    </xf>
    <xf numFmtId="2" fontId="0" fillId="0" borderId="89" xfId="0" applyNumberFormat="1" applyBorder="1"/>
    <xf numFmtId="165" fontId="1" fillId="0" borderId="90" xfId="0" applyNumberFormat="1" applyFont="1" applyBorder="1" applyAlignment="1">
      <alignment horizontal="left"/>
    </xf>
    <xf numFmtId="166" fontId="1" fillId="0" borderId="91" xfId="0" applyNumberFormat="1" applyFont="1" applyBorder="1" applyAlignment="1">
      <alignment horizontal="center" vertical="center"/>
    </xf>
    <xf numFmtId="20" fontId="1" fillId="3" borderId="92" xfId="0" applyNumberFormat="1" applyFont="1" applyFill="1" applyBorder="1" applyAlignment="1" applyProtection="1">
      <alignment horizontal="center" vertical="center"/>
      <protection locked="0"/>
    </xf>
    <xf numFmtId="20" fontId="1" fillId="3" borderId="93" xfId="0" applyNumberFormat="1" applyFont="1" applyFill="1" applyBorder="1" applyAlignment="1" applyProtection="1">
      <alignment horizontal="center" vertical="center"/>
      <protection locked="0"/>
    </xf>
    <xf numFmtId="0" fontId="1" fillId="3" borderId="90" xfId="0" applyFont="1" applyFill="1" applyBorder="1" applyAlignment="1" applyProtection="1">
      <alignment horizontal="center" vertical="center"/>
      <protection locked="0"/>
    </xf>
    <xf numFmtId="0" fontId="1" fillId="3" borderId="94" xfId="0" applyFont="1" applyFill="1" applyBorder="1" applyAlignment="1" applyProtection="1">
      <alignment horizontal="center" vertical="center"/>
      <protection locked="0"/>
    </xf>
    <xf numFmtId="0" fontId="1" fillId="0" borderId="91" xfId="0" applyFont="1" applyBorder="1" applyAlignment="1">
      <alignment horizontal="center" vertical="center"/>
    </xf>
    <xf numFmtId="167" fontId="1" fillId="0" borderId="92" xfId="0" applyNumberFormat="1" applyFont="1" applyBorder="1"/>
    <xf numFmtId="0" fontId="1" fillId="3" borderId="91" xfId="0" applyFont="1" applyFill="1" applyBorder="1" applyProtection="1">
      <protection locked="0"/>
    </xf>
    <xf numFmtId="0" fontId="0" fillId="0" borderId="95" xfId="0" applyBorder="1"/>
    <xf numFmtId="165" fontId="4" fillId="0" borderId="96" xfId="0" applyNumberFormat="1" applyFont="1" applyBorder="1" applyAlignment="1">
      <alignment horizontal="left"/>
    </xf>
    <xf numFmtId="166" fontId="19" fillId="0" borderId="97" xfId="0" applyNumberFormat="1" applyFont="1" applyBorder="1" applyAlignment="1">
      <alignment horizontal="center" vertical="center"/>
    </xf>
    <xf numFmtId="20" fontId="15" fillId="3" borderId="98" xfId="0" applyNumberFormat="1" applyFont="1" applyFill="1" applyBorder="1" applyAlignment="1" applyProtection="1">
      <alignment horizontal="center" vertical="center"/>
      <protection locked="0"/>
    </xf>
    <xf numFmtId="20" fontId="15" fillId="3" borderId="99" xfId="0" applyNumberFormat="1" applyFont="1" applyFill="1" applyBorder="1" applyAlignment="1" applyProtection="1">
      <alignment horizontal="center" vertical="center"/>
      <protection locked="0"/>
    </xf>
    <xf numFmtId="0" fontId="1" fillId="3" borderId="96" xfId="0" applyFont="1" applyFill="1" applyBorder="1" applyAlignment="1" applyProtection="1">
      <alignment horizontal="center" vertical="center"/>
      <protection locked="0"/>
    </xf>
    <xf numFmtId="0" fontId="1" fillId="3" borderId="100" xfId="0" applyFont="1" applyFill="1" applyBorder="1" applyAlignment="1" applyProtection="1">
      <alignment horizontal="center" vertical="center"/>
      <protection locked="0"/>
    </xf>
    <xf numFmtId="0" fontId="1" fillId="0" borderId="97" xfId="0" applyFont="1" applyBorder="1" applyAlignment="1">
      <alignment horizontal="center" vertical="center"/>
    </xf>
    <xf numFmtId="167" fontId="1" fillId="0" borderId="98" xfId="0" applyNumberFormat="1" applyFont="1" applyBorder="1"/>
    <xf numFmtId="0" fontId="1" fillId="3" borderId="97" xfId="0" applyFont="1" applyFill="1" applyBorder="1" applyProtection="1">
      <protection locked="0"/>
    </xf>
    <xf numFmtId="0" fontId="0" fillId="0" borderId="101" xfId="0" applyBorder="1"/>
    <xf numFmtId="165" fontId="4" fillId="0" borderId="102" xfId="0" applyNumberFormat="1" applyFont="1" applyBorder="1" applyAlignment="1">
      <alignment horizontal="left"/>
    </xf>
    <xf numFmtId="166" fontId="19" fillId="0" borderId="103" xfId="0" applyNumberFormat="1" applyFont="1" applyBorder="1" applyAlignment="1">
      <alignment horizontal="center" vertical="center"/>
    </xf>
    <xf numFmtId="20" fontId="15" fillId="3" borderId="104" xfId="0" applyNumberFormat="1" applyFont="1" applyFill="1" applyBorder="1" applyAlignment="1" applyProtection="1">
      <alignment horizontal="center" vertical="center"/>
      <protection locked="0"/>
    </xf>
    <xf numFmtId="20" fontId="15" fillId="3" borderId="105" xfId="0" applyNumberFormat="1" applyFont="1" applyFill="1" applyBorder="1" applyAlignment="1" applyProtection="1">
      <alignment horizontal="center" vertical="center"/>
      <protection locked="0"/>
    </xf>
    <xf numFmtId="0" fontId="1" fillId="3" borderId="102" xfId="0" applyFont="1" applyFill="1" applyBorder="1" applyAlignment="1" applyProtection="1">
      <alignment horizontal="center" vertical="center"/>
      <protection locked="0"/>
    </xf>
    <xf numFmtId="0" fontId="1" fillId="3" borderId="106" xfId="0" applyFont="1" applyFill="1" applyBorder="1" applyAlignment="1" applyProtection="1">
      <alignment horizontal="center" vertical="center"/>
      <protection locked="0"/>
    </xf>
    <xf numFmtId="0" fontId="1" fillId="0" borderId="103" xfId="0" applyFont="1" applyBorder="1" applyAlignment="1">
      <alignment horizontal="center" vertical="center"/>
    </xf>
    <xf numFmtId="167" fontId="1" fillId="0" borderId="104" xfId="0" applyNumberFormat="1" applyFont="1" applyBorder="1"/>
    <xf numFmtId="0" fontId="1" fillId="3" borderId="103" xfId="0" applyFont="1" applyFill="1" applyBorder="1" applyProtection="1">
      <protection locked="0"/>
    </xf>
    <xf numFmtId="0" fontId="0" fillId="0" borderId="107" xfId="0" applyBorder="1"/>
    <xf numFmtId="2" fontId="0" fillId="0" borderId="95" xfId="0" applyNumberFormat="1" applyBorder="1"/>
    <xf numFmtId="165" fontId="4" fillId="0" borderId="61" xfId="0" applyNumberFormat="1" applyFont="1" applyBorder="1" applyAlignment="1">
      <alignment horizontal="left"/>
    </xf>
    <xf numFmtId="165" fontId="4" fillId="0" borderId="108" xfId="0" applyNumberFormat="1" applyFont="1" applyBorder="1" applyAlignment="1">
      <alignment horizontal="left"/>
    </xf>
    <xf numFmtId="166" fontId="19" fillId="0" borderId="109" xfId="0" applyNumberFormat="1" applyFont="1" applyBorder="1" applyAlignment="1">
      <alignment horizontal="center" vertical="center"/>
    </xf>
    <xf numFmtId="20" fontId="15" fillId="3" borderId="110" xfId="0" applyNumberFormat="1" applyFont="1" applyFill="1" applyBorder="1" applyAlignment="1" applyProtection="1">
      <alignment horizontal="center" vertical="center"/>
      <protection locked="0"/>
    </xf>
    <xf numFmtId="20" fontId="15" fillId="3" borderId="111" xfId="0" applyNumberFormat="1" applyFont="1" applyFill="1" applyBorder="1" applyAlignment="1" applyProtection="1">
      <alignment horizontal="center" vertical="center"/>
      <protection locked="0"/>
    </xf>
    <xf numFmtId="0" fontId="1" fillId="3" borderId="108" xfId="0" applyFont="1" applyFill="1" applyBorder="1" applyAlignment="1" applyProtection="1">
      <alignment horizontal="center" vertical="center"/>
      <protection locked="0"/>
    </xf>
    <xf numFmtId="0" fontId="1" fillId="3" borderId="112" xfId="0" applyFont="1" applyFill="1" applyBorder="1" applyAlignment="1" applyProtection="1">
      <alignment horizontal="center" vertical="center"/>
      <protection locked="0"/>
    </xf>
    <xf numFmtId="0" fontId="1" fillId="0" borderId="109" xfId="0" applyFont="1" applyBorder="1" applyAlignment="1">
      <alignment horizontal="center" vertical="center"/>
    </xf>
    <xf numFmtId="167" fontId="1" fillId="0" borderId="110" xfId="0" applyNumberFormat="1" applyFont="1" applyBorder="1"/>
    <xf numFmtId="0" fontId="1" fillId="3" borderId="109" xfId="0" applyFont="1" applyFill="1" applyBorder="1" applyProtection="1">
      <protection locked="0"/>
    </xf>
    <xf numFmtId="0" fontId="0" fillId="0" borderId="113" xfId="0" applyBorder="1"/>
    <xf numFmtId="165" fontId="1" fillId="0" borderId="114" xfId="0" applyNumberFormat="1" applyFont="1" applyBorder="1" applyAlignment="1">
      <alignment horizontal="left"/>
    </xf>
    <xf numFmtId="165" fontId="4" fillId="0" borderId="14" xfId="0" applyNumberFormat="1" applyFont="1" applyBorder="1" applyAlignment="1">
      <alignment horizontal="left"/>
    </xf>
    <xf numFmtId="0" fontId="14" fillId="4" borderId="75" xfId="0" applyFont="1" applyFill="1" applyBorder="1"/>
    <xf numFmtId="0" fontId="12" fillId="4" borderId="76" xfId="0" applyFont="1" applyFill="1" applyBorder="1" applyAlignment="1">
      <alignment horizontal="center"/>
    </xf>
    <xf numFmtId="0" fontId="12" fillId="4" borderId="76" xfId="0" applyFont="1" applyFill="1" applyBorder="1"/>
    <xf numFmtId="0" fontId="12" fillId="4" borderId="78" xfId="0" applyFont="1" applyFill="1" applyBorder="1" applyAlignment="1"/>
    <xf numFmtId="0" fontId="11" fillId="4" borderId="79" xfId="0" applyFont="1" applyFill="1" applyBorder="1" applyAlignment="1"/>
    <xf numFmtId="0" fontId="9" fillId="4" borderId="29" xfId="0" applyFont="1" applyFill="1" applyBorder="1" applyAlignment="1"/>
    <xf numFmtId="0" fontId="9" fillId="4" borderId="31" xfId="0" applyFont="1" applyFill="1" applyBorder="1" applyAlignment="1"/>
    <xf numFmtId="0" fontId="9" fillId="4" borderId="115" xfId="0" applyFont="1" applyFill="1" applyBorder="1" applyAlignment="1"/>
    <xf numFmtId="0" fontId="9" fillId="5" borderId="79" xfId="0" applyFont="1" applyFill="1" applyBorder="1"/>
    <xf numFmtId="0" fontId="9" fillId="5" borderId="29" xfId="0" applyFont="1" applyFill="1" applyBorder="1" applyAlignment="1"/>
    <xf numFmtId="0" fontId="11" fillId="5" borderId="32" xfId="0" applyFont="1" applyFill="1" applyBorder="1" applyAlignment="1"/>
    <xf numFmtId="0" fontId="9" fillId="4" borderId="41" xfId="0" applyFont="1" applyFill="1" applyBorder="1"/>
    <xf numFmtId="0" fontId="12" fillId="4" borderId="2" xfId="0" applyFont="1" applyFill="1" applyBorder="1" applyAlignment="1">
      <alignment horizontal="center"/>
    </xf>
    <xf numFmtId="0" fontId="12" fillId="4" borderId="2" xfId="0" applyFont="1" applyFill="1" applyBorder="1"/>
    <xf numFmtId="0" fontId="9" fillId="4" borderId="2" xfId="0" applyFont="1" applyFill="1" applyBorder="1"/>
    <xf numFmtId="0" fontId="9" fillId="4" borderId="38" xfId="0" applyFont="1" applyFill="1" applyBorder="1"/>
    <xf numFmtId="1" fontId="9" fillId="5" borderId="33" xfId="0" applyNumberFormat="1" applyFont="1" applyFill="1" applyBorder="1" applyAlignment="1"/>
    <xf numFmtId="0" fontId="9" fillId="4" borderId="17" xfId="0" applyFont="1" applyFill="1" applyBorder="1"/>
    <xf numFmtId="0" fontId="12" fillId="4" borderId="0" xfId="0" applyFont="1" applyFill="1" applyBorder="1" applyAlignment="1">
      <alignment horizontal="center"/>
    </xf>
    <xf numFmtId="0" fontId="12" fillId="4" borderId="0" xfId="0" applyFont="1" applyFill="1" applyBorder="1"/>
    <xf numFmtId="0" fontId="9" fillId="4" borderId="0" xfId="0" applyFont="1" applyFill="1" applyBorder="1"/>
    <xf numFmtId="0" fontId="9" fillId="4" borderId="24" xfId="0" applyFont="1" applyFill="1" applyBorder="1"/>
    <xf numFmtId="2" fontId="9" fillId="4" borderId="27" xfId="0" applyNumberFormat="1" applyFont="1" applyFill="1" applyBorder="1"/>
    <xf numFmtId="2" fontId="9" fillId="4" borderId="24" xfId="0" applyNumberFormat="1" applyFont="1" applyFill="1" applyBorder="1"/>
    <xf numFmtId="2" fontId="9" fillId="4" borderId="116" xfId="0" applyNumberFormat="1" applyFont="1" applyFill="1" applyBorder="1"/>
    <xf numFmtId="2" fontId="9" fillId="5" borderId="0" xfId="0" applyNumberFormat="1" applyFont="1" applyFill="1" applyBorder="1"/>
    <xf numFmtId="2" fontId="9" fillId="5" borderId="24" xfId="0" applyNumberFormat="1" applyFont="1" applyFill="1" applyBorder="1"/>
    <xf numFmtId="1" fontId="9" fillId="5" borderId="33" xfId="0" applyNumberFormat="1" applyFont="1" applyFill="1" applyBorder="1"/>
    <xf numFmtId="0" fontId="11" fillId="4" borderId="17" xfId="0" applyFont="1" applyFill="1" applyBorder="1"/>
    <xf numFmtId="0" fontId="9" fillId="4" borderId="117" xfId="0" applyFont="1" applyFill="1" applyBorder="1"/>
    <xf numFmtId="0" fontId="12" fillId="4" borderId="118" xfId="0" applyFont="1" applyFill="1" applyBorder="1" applyAlignment="1">
      <alignment horizontal="center"/>
    </xf>
    <xf numFmtId="0" fontId="12" fillId="4" borderId="118" xfId="0" applyFont="1" applyFill="1" applyBorder="1"/>
    <xf numFmtId="0" fontId="9" fillId="4" borderId="118" xfId="0" applyFont="1" applyFill="1" applyBorder="1"/>
    <xf numFmtId="0" fontId="9" fillId="4" borderId="119" xfId="0" applyFont="1" applyFill="1" applyBorder="1"/>
    <xf numFmtId="1" fontId="9" fillId="5" borderId="122" xfId="0" applyNumberFormat="1" applyFont="1" applyFill="1" applyBorder="1" applyAlignment="1"/>
    <xf numFmtId="0" fontId="10" fillId="5" borderId="17" xfId="0" applyFont="1" applyFill="1" applyBorder="1"/>
    <xf numFmtId="0" fontId="12" fillId="5" borderId="0" xfId="0" applyFont="1" applyFill="1" applyBorder="1" applyAlignment="1">
      <alignment horizontal="center"/>
    </xf>
    <xf numFmtId="0" fontId="12" fillId="5" borderId="0" xfId="0" applyFont="1" applyFill="1" applyBorder="1"/>
    <xf numFmtId="0" fontId="9" fillId="5" borderId="0" xfId="0" applyFont="1" applyFill="1" applyBorder="1"/>
    <xf numFmtId="0" fontId="9" fillId="5" borderId="24" xfId="0" applyFont="1" applyFill="1" applyBorder="1"/>
    <xf numFmtId="0" fontId="13" fillId="5" borderId="27" xfId="0" applyFont="1" applyFill="1" applyBorder="1" applyAlignment="1">
      <alignment horizontal="right"/>
    </xf>
    <xf numFmtId="0" fontId="9" fillId="5" borderId="0" xfId="0" applyFont="1" applyFill="1" applyBorder="1" applyAlignment="1">
      <alignment horizontal="right"/>
    </xf>
    <xf numFmtId="2" fontId="9" fillId="5" borderId="24" xfId="0" applyNumberFormat="1" applyFont="1" applyFill="1" applyBorder="1" applyAlignment="1">
      <alignment horizontal="right"/>
    </xf>
    <xf numFmtId="2" fontId="9" fillId="5" borderId="123" xfId="0" applyNumberFormat="1" applyFont="1" applyFill="1" applyBorder="1"/>
    <xf numFmtId="2" fontId="9" fillId="5" borderId="124" xfId="0" applyNumberFormat="1" applyFont="1" applyFill="1" applyBorder="1"/>
    <xf numFmtId="2" fontId="9" fillId="5" borderId="125" xfId="0" applyNumberFormat="1" applyFont="1" applyFill="1" applyBorder="1"/>
    <xf numFmtId="169" fontId="8" fillId="5" borderId="0" xfId="0" applyNumberFormat="1" applyFont="1" applyFill="1" applyBorder="1"/>
    <xf numFmtId="2" fontId="9" fillId="5" borderId="27" xfId="0" applyNumberFormat="1" applyFont="1" applyFill="1" applyBorder="1"/>
    <xf numFmtId="2" fontId="9" fillId="5" borderId="48" xfId="0" applyNumberFormat="1" applyFont="1" applyFill="1" applyBorder="1"/>
    <xf numFmtId="2" fontId="9" fillId="5" borderId="22" xfId="0" applyNumberFormat="1" applyFont="1" applyFill="1" applyBorder="1"/>
    <xf numFmtId="2" fontId="9" fillId="5" borderId="49" xfId="0" applyNumberFormat="1" applyFont="1" applyFill="1" applyBorder="1"/>
    <xf numFmtId="0" fontId="10" fillId="5" borderId="18" xfId="0" applyFont="1" applyFill="1" applyBorder="1"/>
    <xf numFmtId="0" fontId="12" fillId="5" borderId="20" xfId="0" applyFont="1" applyFill="1" applyBorder="1" applyAlignment="1">
      <alignment horizontal="center"/>
    </xf>
    <xf numFmtId="0" fontId="12" fillId="5" borderId="20" xfId="0" applyFont="1" applyFill="1" applyBorder="1"/>
    <xf numFmtId="0" fontId="10" fillId="5" borderId="20" xfId="0" applyFont="1" applyFill="1" applyBorder="1"/>
    <xf numFmtId="0" fontId="9" fillId="5" borderId="23" xfId="0" applyFont="1" applyFill="1" applyBorder="1"/>
    <xf numFmtId="2" fontId="9" fillId="5" borderId="26" xfId="0" applyNumberFormat="1" applyFont="1" applyFill="1" applyBorder="1"/>
    <xf numFmtId="2" fontId="9" fillId="5" borderId="20" xfId="0" applyNumberFormat="1" applyFont="1" applyFill="1" applyBorder="1"/>
    <xf numFmtId="2" fontId="9" fillId="5" borderId="23" xfId="0" applyNumberFormat="1" applyFont="1" applyFill="1" applyBorder="1" applyAlignment="1"/>
    <xf numFmtId="1" fontId="9" fillId="5" borderId="34" xfId="0" applyNumberFormat="1" applyFont="1" applyFill="1" applyBorder="1" applyAlignment="1"/>
    <xf numFmtId="0" fontId="10" fillId="5" borderId="0" xfId="0" applyFont="1" applyFill="1" applyBorder="1"/>
    <xf numFmtId="2" fontId="9" fillId="5" borderId="24" xfId="0" applyNumberFormat="1" applyFont="1" applyFill="1" applyBorder="1" applyAlignment="1"/>
    <xf numFmtId="2" fontId="9" fillId="5" borderId="39" xfId="0" applyNumberFormat="1" applyFont="1" applyFill="1" applyBorder="1"/>
    <xf numFmtId="2" fontId="9" fillId="5" borderId="15" xfId="0" applyNumberFormat="1" applyFont="1" applyFill="1" applyBorder="1"/>
    <xf numFmtId="2" fontId="9" fillId="5" borderId="45" xfId="0" applyNumberFormat="1" applyFont="1" applyFill="1" applyBorder="1" applyAlignment="1"/>
    <xf numFmtId="1" fontId="9" fillId="5" borderId="40" xfId="0" applyNumberFormat="1" applyFont="1" applyFill="1" applyBorder="1" applyAlignment="1"/>
    <xf numFmtId="0" fontId="9" fillId="5" borderId="42" xfId="0" applyFont="1" applyFill="1" applyBorder="1"/>
    <xf numFmtId="0" fontId="12" fillId="5" borderId="43" xfId="0" applyFont="1" applyFill="1" applyBorder="1" applyAlignment="1">
      <alignment horizontal="center"/>
    </xf>
    <xf numFmtId="0" fontId="12" fillId="5" borderId="43" xfId="0" applyFont="1" applyFill="1" applyBorder="1"/>
    <xf numFmtId="0" fontId="9" fillId="5" borderId="43" xfId="0" applyFont="1" applyFill="1" applyBorder="1"/>
    <xf numFmtId="0" fontId="9" fillId="5" borderId="44" xfId="0" applyFont="1" applyFill="1" applyBorder="1"/>
    <xf numFmtId="2" fontId="9" fillId="5" borderId="25" xfId="0" applyNumberFormat="1" applyFont="1" applyFill="1" applyBorder="1"/>
    <xf numFmtId="2" fontId="9" fillId="5" borderId="28" xfId="0" applyNumberFormat="1" applyFont="1" applyFill="1" applyBorder="1"/>
    <xf numFmtId="2" fontId="9" fillId="5" borderId="46" xfId="0" applyNumberFormat="1" applyFont="1" applyFill="1" applyBorder="1"/>
    <xf numFmtId="2" fontId="9" fillId="5" borderId="47" xfId="0" applyNumberFormat="1" applyFont="1" applyFill="1" applyBorder="1"/>
    <xf numFmtId="1" fontId="9" fillId="5" borderId="35" xfId="0" applyNumberFormat="1" applyFont="1" applyFill="1" applyBorder="1"/>
    <xf numFmtId="0" fontId="1" fillId="0" borderId="0" xfId="0" applyFont="1" applyBorder="1" applyAlignment="1">
      <alignment horizontal="center" vertical="center"/>
    </xf>
    <xf numFmtId="2" fontId="22" fillId="5" borderId="24" xfId="0" applyNumberFormat="1" applyFont="1" applyFill="1" applyBorder="1"/>
    <xf numFmtId="0" fontId="1" fillId="0" borderId="55" xfId="0" applyFont="1" applyBorder="1" applyAlignment="1">
      <alignment vertical="center"/>
    </xf>
    <xf numFmtId="0" fontId="1" fillId="3" borderId="0" xfId="0" applyFont="1" applyFill="1" applyBorder="1" applyAlignment="1" applyProtection="1">
      <alignment vertical="center"/>
      <protection locked="0"/>
    </xf>
    <xf numFmtId="4" fontId="1" fillId="0" borderId="0" xfId="0" applyNumberFormat="1" applyFont="1" applyBorder="1" applyAlignment="1">
      <alignment vertical="center"/>
    </xf>
    <xf numFmtId="0" fontId="1" fillId="3" borderId="56" xfId="0" applyFont="1" applyFill="1" applyBorder="1" applyAlignment="1" applyProtection="1">
      <alignment vertical="center"/>
      <protection locked="0"/>
    </xf>
    <xf numFmtId="4" fontId="1" fillId="0" borderId="56" xfId="0" applyNumberFormat="1" applyFont="1" applyBorder="1" applyAlignment="1">
      <alignment vertical="center"/>
    </xf>
    <xf numFmtId="0" fontId="1" fillId="3" borderId="71" xfId="0" applyFont="1" applyFill="1" applyBorder="1" applyAlignment="1" applyProtection="1">
      <alignment vertical="center"/>
      <protection locked="0"/>
    </xf>
    <xf numFmtId="0" fontId="1" fillId="0" borderId="13" xfId="0" applyFont="1" applyBorder="1" applyAlignment="1">
      <alignment vertical="center"/>
    </xf>
    <xf numFmtId="0" fontId="1" fillId="3" borderId="16" xfId="0" applyFont="1" applyFill="1" applyBorder="1" applyAlignment="1" applyProtection="1">
      <alignment vertical="center"/>
      <protection locked="0"/>
    </xf>
    <xf numFmtId="0" fontId="1" fillId="0" borderId="10" xfId="0" applyFont="1" applyBorder="1" applyAlignment="1">
      <alignment vertical="center"/>
    </xf>
    <xf numFmtId="0" fontId="1" fillId="3" borderId="59" xfId="0" applyFont="1" applyFill="1" applyBorder="1" applyAlignment="1" applyProtection="1">
      <alignment vertical="center"/>
      <protection locked="0"/>
    </xf>
    <xf numFmtId="0" fontId="1" fillId="3" borderId="58" xfId="0" applyFont="1" applyFill="1" applyBorder="1" applyAlignment="1" applyProtection="1">
      <alignment vertical="center"/>
      <protection locked="0"/>
    </xf>
    <xf numFmtId="20" fontId="1" fillId="3" borderId="0" xfId="0" applyNumberFormat="1" applyFont="1" applyFill="1" applyBorder="1" applyAlignment="1" applyProtection="1">
      <alignment vertical="center"/>
      <protection locked="0"/>
    </xf>
    <xf numFmtId="4" fontId="1" fillId="3" borderId="10" xfId="0" applyNumberFormat="1" applyFont="1" applyFill="1" applyBorder="1" applyAlignment="1" applyProtection="1">
      <alignment vertical="center"/>
      <protection locked="0"/>
    </xf>
    <xf numFmtId="4" fontId="1" fillId="3" borderId="68" xfId="0" applyNumberFormat="1" applyFont="1" applyFill="1" applyBorder="1" applyAlignment="1" applyProtection="1">
      <alignment vertical="center"/>
      <protection locked="0"/>
    </xf>
    <xf numFmtId="3" fontId="1" fillId="3" borderId="10" xfId="0" applyNumberFormat="1" applyFont="1" applyFill="1" applyBorder="1" applyAlignment="1" applyProtection="1">
      <alignment vertical="center"/>
      <protection locked="0"/>
    </xf>
    <xf numFmtId="3" fontId="1" fillId="3" borderId="11" xfId="0" applyNumberFormat="1" applyFont="1" applyFill="1" applyBorder="1" applyAlignment="1" applyProtection="1">
      <alignment vertical="center"/>
      <protection locked="0"/>
    </xf>
    <xf numFmtId="164" fontId="1" fillId="3" borderId="13" xfId="0" applyNumberFormat="1" applyFont="1" applyFill="1" applyBorder="1" applyAlignment="1" applyProtection="1">
      <alignment vertical="center"/>
      <protection locked="0"/>
    </xf>
    <xf numFmtId="4" fontId="1" fillId="3" borderId="69" xfId="0" applyNumberFormat="1" applyFont="1" applyFill="1" applyBorder="1" applyAlignment="1" applyProtection="1">
      <alignment vertical="center"/>
      <protection locked="0"/>
    </xf>
    <xf numFmtId="3" fontId="1" fillId="3" borderId="0" xfId="0" applyNumberFormat="1" applyFont="1" applyFill="1" applyBorder="1" applyAlignment="1" applyProtection="1">
      <alignment vertical="center"/>
      <protection locked="0"/>
    </xf>
    <xf numFmtId="3" fontId="1" fillId="3" borderId="13"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3" borderId="70" xfId="0" applyNumberFormat="1" applyFont="1" applyFill="1" applyBorder="1" applyAlignment="1" applyProtection="1">
      <alignment vertical="center"/>
      <protection locked="0"/>
    </xf>
    <xf numFmtId="3" fontId="1" fillId="0" borderId="70" xfId="0" applyNumberFormat="1" applyFont="1" applyBorder="1" applyAlignment="1">
      <alignment vertical="center"/>
    </xf>
    <xf numFmtId="3" fontId="1" fillId="0" borderId="71" xfId="0" applyNumberFormat="1" applyFont="1" applyBorder="1" applyAlignment="1">
      <alignment vertical="center"/>
    </xf>
    <xf numFmtId="3" fontId="1" fillId="3" borderId="72" xfId="0" applyNumberFormat="1" applyFont="1" applyFill="1" applyBorder="1" applyAlignment="1" applyProtection="1">
      <alignment vertical="center"/>
      <protection locked="0"/>
    </xf>
    <xf numFmtId="3" fontId="1" fillId="0" borderId="0" xfId="0" applyNumberFormat="1" applyFont="1" applyBorder="1" applyAlignment="1">
      <alignment vertical="center"/>
    </xf>
    <xf numFmtId="3" fontId="1" fillId="3" borderId="73" xfId="0" applyNumberFormat="1" applyFont="1" applyFill="1" applyBorder="1" applyAlignment="1" applyProtection="1">
      <alignment vertical="center"/>
      <protection locked="0"/>
    </xf>
    <xf numFmtId="3" fontId="1" fillId="3" borderId="71" xfId="0" applyNumberFormat="1" applyFont="1" applyFill="1" applyBorder="1" applyAlignment="1" applyProtection="1">
      <alignment vertical="center"/>
      <protection locked="0"/>
    </xf>
    <xf numFmtId="0" fontId="1" fillId="3" borderId="13" xfId="0" applyFont="1" applyFill="1" applyBorder="1" applyAlignment="1" applyProtection="1">
      <alignment vertical="center"/>
      <protection locked="0"/>
    </xf>
    <xf numFmtId="3" fontId="1" fillId="0" borderId="10" xfId="0" applyNumberFormat="1" applyFont="1" applyBorder="1" applyAlignment="1">
      <alignment vertical="center"/>
    </xf>
    <xf numFmtId="3" fontId="1" fillId="0" borderId="15" xfId="0" applyNumberFormat="1" applyFont="1" applyBorder="1" applyAlignment="1">
      <alignment vertical="center"/>
    </xf>
    <xf numFmtId="4" fontId="1" fillId="3" borderId="0" xfId="0" applyNumberFormat="1" applyFont="1" applyFill="1" applyBorder="1" applyAlignment="1" applyProtection="1">
      <alignment vertical="center"/>
      <protection locked="0"/>
    </xf>
    <xf numFmtId="3" fontId="1" fillId="3" borderId="15" xfId="0" applyNumberFormat="1" applyFont="1" applyFill="1" applyBorder="1" applyAlignment="1" applyProtection="1">
      <alignment vertical="center"/>
      <protection locked="0"/>
    </xf>
    <xf numFmtId="3" fontId="1" fillId="3" borderId="16" xfId="0" applyNumberFormat="1" applyFont="1" applyFill="1" applyBorder="1" applyAlignment="1" applyProtection="1">
      <alignment vertical="center"/>
      <protection locked="0"/>
    </xf>
    <xf numFmtId="0" fontId="1" fillId="0" borderId="126" xfId="0" applyFont="1" applyBorder="1" applyAlignment="1">
      <alignment vertical="center"/>
    </xf>
    <xf numFmtId="0" fontId="0" fillId="6" borderId="0" xfId="0" applyFill="1"/>
    <xf numFmtId="2" fontId="0" fillId="6" borderId="0" xfId="0" applyNumberFormat="1" applyFill="1"/>
    <xf numFmtId="168" fontId="0" fillId="6" borderId="0" xfId="0" applyNumberFormat="1" applyFill="1"/>
    <xf numFmtId="1" fontId="0" fillId="6" borderId="0" xfId="0" applyNumberFormat="1" applyFill="1"/>
    <xf numFmtId="0" fontId="23" fillId="6" borderId="12" xfId="0" applyFont="1" applyFill="1" applyBorder="1" applyAlignment="1">
      <alignment horizontal="center" vertical="center" wrapText="1"/>
    </xf>
    <xf numFmtId="0" fontId="23" fillId="6" borderId="0" xfId="0" applyFont="1" applyFill="1" applyAlignment="1">
      <alignment horizontal="center" vertical="center" wrapText="1"/>
    </xf>
    <xf numFmtId="0" fontId="11" fillId="2" borderId="27"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33" xfId="0" applyFont="1" applyFill="1" applyBorder="1" applyAlignment="1" applyProtection="1">
      <alignment horizontal="center" vertical="center" wrapText="1"/>
      <protection locked="0"/>
    </xf>
    <xf numFmtId="0" fontId="11" fillId="2" borderId="129" xfId="0" applyFont="1" applyFill="1" applyBorder="1" applyAlignment="1" applyProtection="1">
      <alignment horizontal="left" vertical="center" wrapText="1"/>
      <protection locked="0"/>
    </xf>
    <xf numFmtId="0" fontId="11" fillId="2" borderId="130"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2" fontId="9" fillId="5" borderId="128" xfId="0" applyNumberFormat="1" applyFont="1" applyFill="1" applyBorder="1" applyAlignment="1">
      <alignment horizontal="right"/>
    </xf>
    <xf numFmtId="2" fontId="9" fillId="5" borderId="119" xfId="0" applyNumberFormat="1" applyFont="1" applyFill="1" applyBorder="1" applyAlignment="1">
      <alignment horizontal="right"/>
    </xf>
    <xf numFmtId="2" fontId="13" fillId="4" borderId="120" xfId="0" applyNumberFormat="1" applyFont="1" applyFill="1" applyBorder="1" applyAlignment="1">
      <alignment horizontal="right"/>
    </xf>
    <xf numFmtId="2" fontId="13" fillId="4" borderId="118" xfId="0" applyNumberFormat="1" applyFont="1" applyFill="1" applyBorder="1" applyAlignment="1">
      <alignment horizontal="right"/>
    </xf>
    <xf numFmtId="2" fontId="13" fillId="4" borderId="119" xfId="0" applyNumberFormat="1" applyFont="1" applyFill="1" applyBorder="1" applyAlignment="1">
      <alignment horizontal="right"/>
    </xf>
    <xf numFmtId="2" fontId="13" fillId="5" borderId="27" xfId="0" applyNumberFormat="1" applyFont="1" applyFill="1" applyBorder="1" applyAlignment="1">
      <alignment horizontal="right"/>
    </xf>
    <xf numFmtId="2" fontId="13" fillId="5" borderId="0" xfId="0" applyNumberFormat="1" applyFont="1" applyFill="1" applyBorder="1" applyAlignment="1">
      <alignment horizontal="right"/>
    </xf>
    <xf numFmtId="2" fontId="13" fillId="5" borderId="24" xfId="0" applyNumberFormat="1" applyFont="1" applyFill="1" applyBorder="1" applyAlignment="1">
      <alignment horizontal="right"/>
    </xf>
    <xf numFmtId="2" fontId="13" fillId="5" borderId="48" xfId="0" applyNumberFormat="1" applyFont="1" applyFill="1" applyBorder="1" applyAlignment="1">
      <alignment horizontal="right"/>
    </xf>
    <xf numFmtId="2" fontId="13" fillId="5" borderId="22" xfId="0" applyNumberFormat="1" applyFont="1" applyFill="1" applyBorder="1" applyAlignment="1">
      <alignment horizontal="right"/>
    </xf>
    <xf numFmtId="2" fontId="13" fillId="5" borderId="49" xfId="0" applyNumberFormat="1" applyFont="1" applyFill="1" applyBorder="1" applyAlignment="1">
      <alignment horizontal="right"/>
    </xf>
    <xf numFmtId="2" fontId="13" fillId="5" borderId="26" xfId="0" applyNumberFormat="1" applyFont="1" applyFill="1" applyBorder="1" applyAlignment="1">
      <alignment horizontal="right"/>
    </xf>
    <xf numFmtId="2" fontId="13" fillId="5" borderId="20" xfId="0" applyNumberFormat="1" applyFont="1" applyFill="1" applyBorder="1" applyAlignment="1">
      <alignment horizontal="right"/>
    </xf>
    <xf numFmtId="2" fontId="13" fillId="5" borderId="23" xfId="0" applyNumberFormat="1" applyFont="1" applyFill="1" applyBorder="1" applyAlignment="1">
      <alignment horizontal="right"/>
    </xf>
    <xf numFmtId="2" fontId="10" fillId="5" borderId="25" xfId="0" applyNumberFormat="1" applyFont="1" applyFill="1" applyBorder="1" applyAlignment="1">
      <alignment horizontal="right"/>
    </xf>
    <xf numFmtId="2" fontId="10" fillId="5" borderId="28" xfId="0" applyNumberFormat="1" applyFont="1" applyFill="1" applyBorder="1" applyAlignment="1">
      <alignment horizontal="right"/>
    </xf>
    <xf numFmtId="2" fontId="9" fillId="5" borderId="25" xfId="0" applyNumberFormat="1" applyFont="1" applyFill="1" applyBorder="1" applyAlignment="1">
      <alignment horizontal="right"/>
    </xf>
    <xf numFmtId="2" fontId="9" fillId="5" borderId="28" xfId="0" applyNumberFormat="1" applyFont="1" applyFill="1" applyBorder="1" applyAlignment="1">
      <alignment horizontal="right"/>
    </xf>
    <xf numFmtId="2" fontId="9" fillId="4" borderId="120" xfId="0" applyNumberFormat="1" applyFont="1" applyFill="1" applyBorder="1" applyAlignment="1">
      <alignment horizontal="right"/>
    </xf>
    <xf numFmtId="2" fontId="9" fillId="4" borderId="119" xfId="0" applyNumberFormat="1" applyFont="1" applyFill="1" applyBorder="1" applyAlignment="1">
      <alignment horizontal="right"/>
    </xf>
    <xf numFmtId="2" fontId="9" fillId="4" borderId="121" xfId="0" applyNumberFormat="1" applyFont="1" applyFill="1" applyBorder="1" applyAlignment="1">
      <alignment horizontal="right"/>
    </xf>
    <xf numFmtId="0" fontId="11" fillId="2" borderId="17"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1" fillId="2" borderId="26" xfId="0" applyFont="1" applyFill="1" applyBorder="1" applyAlignment="1" applyProtection="1">
      <alignment horizontal="left" vertical="center" wrapText="1"/>
      <protection locked="0"/>
    </xf>
    <xf numFmtId="2" fontId="13" fillId="4" borderId="27" xfId="0" applyNumberFormat="1" applyFont="1" applyFill="1" applyBorder="1" applyAlignment="1">
      <alignment horizontal="right"/>
    </xf>
    <xf numFmtId="2" fontId="13" fillId="4" borderId="0" xfId="0" applyNumberFormat="1" applyFont="1" applyFill="1" applyBorder="1" applyAlignment="1">
      <alignment horizontal="right"/>
    </xf>
    <xf numFmtId="2" fontId="13" fillId="4" borderId="24" xfId="0" applyNumberFormat="1" applyFont="1" applyFill="1" applyBorder="1" applyAlignment="1">
      <alignment horizontal="right"/>
    </xf>
    <xf numFmtId="2" fontId="13" fillId="5" borderId="39" xfId="0" applyNumberFormat="1" applyFont="1" applyFill="1" applyBorder="1" applyAlignment="1">
      <alignment horizontal="right"/>
    </xf>
    <xf numFmtId="2" fontId="13" fillId="5" borderId="15" xfId="0" applyNumberFormat="1" applyFont="1" applyFill="1" applyBorder="1" applyAlignment="1">
      <alignment horizontal="right"/>
    </xf>
    <xf numFmtId="2" fontId="13" fillId="5" borderId="45" xfId="0" applyNumberFormat="1" applyFont="1" applyFill="1" applyBorder="1" applyAlignment="1">
      <alignment horizontal="right"/>
    </xf>
    <xf numFmtId="2" fontId="9" fillId="5" borderId="46" xfId="0" applyNumberFormat="1" applyFont="1" applyFill="1" applyBorder="1" applyAlignment="1">
      <alignment horizontal="right"/>
    </xf>
    <xf numFmtId="2" fontId="9" fillId="5" borderId="50" xfId="0" applyNumberFormat="1" applyFont="1" applyFill="1" applyBorder="1" applyAlignment="1">
      <alignment horizontal="right"/>
    </xf>
    <xf numFmtId="2" fontId="9" fillId="5" borderId="47" xfId="0" applyNumberFormat="1" applyFont="1" applyFill="1" applyBorder="1" applyAlignment="1">
      <alignment horizontal="right"/>
    </xf>
    <xf numFmtId="2" fontId="9" fillId="5" borderId="127" xfId="0" applyNumberFormat="1" applyFont="1" applyFill="1" applyBorder="1" applyAlignment="1">
      <alignment horizontal="right"/>
    </xf>
    <xf numFmtId="2" fontId="9" fillId="5" borderId="24" xfId="0" applyNumberFormat="1" applyFont="1" applyFill="1" applyBorder="1" applyAlignment="1">
      <alignment horizontal="right"/>
    </xf>
    <xf numFmtId="2" fontId="9" fillId="4" borderId="27" xfId="0" applyNumberFormat="1" applyFont="1" applyFill="1" applyBorder="1" applyAlignment="1">
      <alignment horizontal="right"/>
    </xf>
    <xf numFmtId="2" fontId="9" fillId="4" borderId="24" xfId="0" applyNumberFormat="1" applyFont="1" applyFill="1" applyBorder="1" applyAlignment="1">
      <alignment horizontal="right"/>
    </xf>
    <xf numFmtId="2" fontId="9" fillId="4" borderId="116" xfId="0" applyNumberFormat="1" applyFont="1" applyFill="1" applyBorder="1" applyAlignment="1">
      <alignment horizontal="right"/>
    </xf>
    <xf numFmtId="0" fontId="14" fillId="0" borderId="19" xfId="0" applyFont="1" applyBorder="1" applyAlignment="1">
      <alignment horizontal="center" wrapText="1"/>
    </xf>
    <xf numFmtId="0" fontId="14" fillId="0" borderId="21" xfId="0" applyFont="1" applyBorder="1" applyAlignment="1">
      <alignment horizontal="center" wrapText="1"/>
    </xf>
    <xf numFmtId="0" fontId="14" fillId="0" borderId="36" xfId="0" applyFont="1" applyBorder="1" applyAlignment="1">
      <alignment horizontal="center" wrapText="1"/>
    </xf>
    <xf numFmtId="0" fontId="11" fillId="2" borderId="18" xfId="0" applyFont="1" applyFill="1" applyBorder="1" applyAlignment="1" applyProtection="1">
      <alignment horizontal="left" vertical="center" wrapText="1"/>
      <protection locked="0"/>
    </xf>
    <xf numFmtId="0" fontId="11" fillId="2" borderId="51"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11" fillId="2" borderId="52" xfId="0" applyFont="1" applyFill="1" applyBorder="1" applyAlignment="1" applyProtection="1">
      <alignment horizontal="left" vertical="center" wrapText="1"/>
      <protection locked="0"/>
    </xf>
    <xf numFmtId="0" fontId="11" fillId="2" borderId="53" xfId="0" applyFont="1" applyFill="1" applyBorder="1" applyAlignment="1" applyProtection="1">
      <alignment horizontal="left" vertical="center" wrapText="1"/>
      <protection locked="0"/>
    </xf>
    <xf numFmtId="0" fontId="11" fillId="2" borderId="54" xfId="0" applyFont="1" applyFill="1" applyBorder="1" applyAlignment="1" applyProtection="1">
      <alignment horizontal="left" vertical="center" wrapText="1"/>
      <protection locked="0"/>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 fillId="3" borderId="65"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6" fillId="0" borderId="80" xfId="0" applyFont="1" applyBorder="1" applyAlignment="1">
      <alignment horizontal="center"/>
    </xf>
    <xf numFmtId="0" fontId="16" fillId="0" borderId="81" xfId="0" applyFont="1" applyBorder="1" applyAlignment="1">
      <alignment horizontal="center"/>
    </xf>
    <xf numFmtId="0" fontId="18" fillId="0" borderId="60" xfId="0" applyFont="1" applyBorder="1" applyAlignment="1">
      <alignment horizontal="center" vertical="center"/>
    </xf>
    <xf numFmtId="0" fontId="18" fillId="0" borderId="2" xfId="0" applyFont="1" applyBorder="1" applyAlignment="1">
      <alignment horizontal="center" vertical="center"/>
    </xf>
    <xf numFmtId="0" fontId="1" fillId="0" borderId="2" xfId="0" applyFont="1" applyBorder="1" applyAlignment="1">
      <alignment horizontal="center" vertical="center"/>
    </xf>
    <xf numFmtId="0" fontId="1" fillId="0" borderId="82" xfId="0" applyFont="1" applyBorder="1" applyAlignment="1">
      <alignment horizontal="center" vertical="center"/>
    </xf>
    <xf numFmtId="0" fontId="13" fillId="4" borderId="0" xfId="0" applyFont="1" applyFill="1" applyBorder="1" applyAlignment="1">
      <alignment horizontal="right"/>
    </xf>
    <xf numFmtId="0" fontId="13" fillId="4" borderId="24" xfId="0" applyFont="1" applyFill="1" applyBorder="1" applyAlignment="1">
      <alignment horizontal="right"/>
    </xf>
    <xf numFmtId="0" fontId="1" fillId="0" borderId="15" xfId="0" applyFont="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74"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74" xfId="0" applyFont="1" applyBorder="1" applyAlignment="1">
      <alignment horizontal="center"/>
    </xf>
    <xf numFmtId="2" fontId="21" fillId="4" borderId="76" xfId="0" applyNumberFormat="1" applyFont="1" applyFill="1" applyBorder="1" applyAlignment="1">
      <alignment horizontal="center"/>
    </xf>
    <xf numFmtId="0" fontId="21" fillId="4" borderId="77" xfId="0" applyFont="1" applyFill="1" applyBorder="1" applyAlignment="1">
      <alignment horizontal="center"/>
    </xf>
    <xf numFmtId="0" fontId="1" fillId="0" borderId="56" xfId="0" applyFont="1" applyBorder="1" applyAlignment="1">
      <alignment horizontal="center"/>
    </xf>
    <xf numFmtId="0" fontId="3" fillId="0" borderId="15" xfId="0" applyFont="1" applyBorder="1" applyAlignment="1">
      <alignment horizontal="center" vertical="center"/>
    </xf>
    <xf numFmtId="0" fontId="1" fillId="0" borderId="61" xfId="0" applyFont="1" applyBorder="1" applyAlignment="1">
      <alignment horizontal="center" vertical="center"/>
    </xf>
    <xf numFmtId="0" fontId="1" fillId="0" borderId="3" xfId="0" applyFont="1" applyBorder="1" applyAlignment="1">
      <alignment horizontal="center" vertical="center"/>
    </xf>
    <xf numFmtId="2" fontId="9" fillId="5" borderId="0" xfId="0" applyNumberFormat="1" applyFont="1" applyFill="1" applyBorder="1" applyAlignment="1">
      <alignment horizontal="right"/>
    </xf>
    <xf numFmtId="0" fontId="1" fillId="0" borderId="60" xfId="0" applyFont="1" applyBorder="1" applyAlignment="1">
      <alignment horizontal="center" vertical="center"/>
    </xf>
    <xf numFmtId="2" fontId="9" fillId="5" borderId="118" xfId="0" applyNumberFormat="1" applyFont="1" applyFill="1" applyBorder="1" applyAlignment="1">
      <alignment horizontal="right"/>
    </xf>
  </cellXfs>
  <cellStyles count="1">
    <cellStyle name="Normal" xfId="0" builtinId="0"/>
  </cellStyles>
  <dxfs count="526">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rgb="FFEAEAEA"/>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EAEAEA"/>
      </font>
    </dxf>
    <dxf>
      <font>
        <color theme="0" tint="-4.9989318521683403E-2"/>
      </font>
    </dxf>
    <dxf>
      <font>
        <color theme="0" tint="-4.9989318521683403E-2"/>
      </font>
    </dxf>
    <dxf>
      <font>
        <b/>
        <i val="0"/>
        <color rgb="FFC00000"/>
      </font>
    </dxf>
    <dxf>
      <font>
        <color theme="0" tint="-4.9989318521683403E-2"/>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E150"/>
  <sheetViews>
    <sheetView tabSelected="1" workbookViewId="0">
      <selection activeCell="D12" sqref="D12"/>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style="230" customWidth="1"/>
    <col min="43" max="45" width="9.140625" style="231" customWidth="1"/>
    <col min="46" max="55" width="9.140625" style="230" customWidth="1"/>
    <col min="56" max="56" width="9.5703125" style="230" customWidth="1"/>
    <col min="57" max="57" width="9.140625" style="230" customWidth="1"/>
  </cols>
  <sheetData>
    <row r="1" spans="1:57" ht="9.75" customHeight="1">
      <c r="A1" s="298" t="s">
        <v>0</v>
      </c>
      <c r="B1" s="299"/>
      <c r="C1" s="299"/>
      <c r="D1" s="299"/>
      <c r="E1" s="299"/>
      <c r="F1" s="299"/>
      <c r="G1" s="299"/>
      <c r="H1" s="299"/>
      <c r="I1" s="300"/>
      <c r="J1" s="203" t="s">
        <v>1</v>
      </c>
      <c r="K1" s="204">
        <v>100</v>
      </c>
      <c r="L1" s="23" t="s">
        <v>3</v>
      </c>
      <c r="M1" s="203"/>
      <c r="N1" s="207">
        <v>1588.99</v>
      </c>
      <c r="O1" s="9" t="s">
        <v>10</v>
      </c>
      <c r="P1" s="203"/>
      <c r="Q1" s="23" t="s">
        <v>12</v>
      </c>
      <c r="R1" s="207">
        <v>37.130000000000003</v>
      </c>
      <c r="S1" s="209">
        <v>0</v>
      </c>
      <c r="T1" s="210">
        <v>336035</v>
      </c>
      <c r="U1" s="37"/>
      <c r="V1" s="230" t="s">
        <v>45</v>
      </c>
      <c r="W1" s="230" t="s">
        <v>46</v>
      </c>
      <c r="X1" s="230" t="s">
        <v>47</v>
      </c>
      <c r="Y1" s="230" t="s">
        <v>57</v>
      </c>
      <c r="Z1" s="230" t="s">
        <v>48</v>
      </c>
      <c r="AA1" s="230" t="s">
        <v>49</v>
      </c>
      <c r="AB1" s="230" t="s">
        <v>50</v>
      </c>
      <c r="AC1" s="230" t="s">
        <v>53</v>
      </c>
      <c r="AD1" s="230" t="s">
        <v>54</v>
      </c>
      <c r="AE1" s="230" t="s">
        <v>55</v>
      </c>
      <c r="AF1" s="230" t="s">
        <v>56</v>
      </c>
      <c r="AG1" s="230" t="s">
        <v>59</v>
      </c>
      <c r="AH1" s="230" t="s">
        <v>58</v>
      </c>
      <c r="AI1" s="230" t="s">
        <v>60</v>
      </c>
      <c r="AJ1" s="230" t="s">
        <v>61</v>
      </c>
      <c r="AK1" s="230" t="s">
        <v>62</v>
      </c>
      <c r="AL1" s="230" t="s">
        <v>63</v>
      </c>
      <c r="AM1" s="230" t="s">
        <v>64</v>
      </c>
      <c r="AN1" s="230" t="s">
        <v>65</v>
      </c>
      <c r="AO1" s="230" t="s">
        <v>51</v>
      </c>
      <c r="AP1" s="230" t="s">
        <v>52</v>
      </c>
      <c r="AQ1" s="231" t="s">
        <v>67</v>
      </c>
      <c r="AR1" s="231" t="s">
        <v>68</v>
      </c>
      <c r="AS1" s="231" t="s">
        <v>71</v>
      </c>
      <c r="AT1" s="231" t="s">
        <v>107</v>
      </c>
      <c r="AU1" s="231" t="s">
        <v>108</v>
      </c>
      <c r="AV1" s="231" t="s">
        <v>109</v>
      </c>
      <c r="AW1" s="231" t="s">
        <v>110</v>
      </c>
      <c r="AX1" s="231" t="s">
        <v>111</v>
      </c>
      <c r="AY1" s="231" t="s">
        <v>112</v>
      </c>
      <c r="AZ1" s="231" t="s">
        <v>113</v>
      </c>
      <c r="BA1" s="231" t="s">
        <v>114</v>
      </c>
      <c r="BB1" s="231" t="s">
        <v>115</v>
      </c>
      <c r="BC1" s="231" t="s">
        <v>119</v>
      </c>
      <c r="BD1" s="231" t="s">
        <v>120</v>
      </c>
      <c r="BE1" s="231" t="s">
        <v>128</v>
      </c>
    </row>
    <row r="2" spans="1:57" ht="9.9499999999999993" customHeight="1">
      <c r="A2" s="301"/>
      <c r="B2" s="302"/>
      <c r="C2" s="302"/>
      <c r="D2" s="302"/>
      <c r="E2" s="302"/>
      <c r="F2" s="302"/>
      <c r="G2" s="302"/>
      <c r="H2" s="302"/>
      <c r="I2" s="303"/>
      <c r="J2" s="5" t="s">
        <v>2</v>
      </c>
      <c r="K2" s="205">
        <f>K1*1.7333</f>
        <v>173.33</v>
      </c>
      <c r="L2" s="24" t="s">
        <v>4</v>
      </c>
      <c r="M2" s="196">
        <v>33</v>
      </c>
      <c r="N2" s="197">
        <f>N$1*M2/100</f>
        <v>524.36670000000004</v>
      </c>
      <c r="O2" s="211">
        <v>0.70833333333333337</v>
      </c>
      <c r="P2" s="5"/>
      <c r="Q2" s="24" t="s">
        <v>13</v>
      </c>
      <c r="R2" s="226">
        <v>38.35</v>
      </c>
      <c r="S2" s="213">
        <f>T1+1</f>
        <v>336036</v>
      </c>
      <c r="T2" s="214">
        <v>836990</v>
      </c>
      <c r="U2" s="38"/>
    </row>
    <row r="3" spans="1:57" ht="9.9499999999999993" customHeight="1">
      <c r="A3" s="301"/>
      <c r="B3" s="302"/>
      <c r="C3" s="302"/>
      <c r="D3" s="302"/>
      <c r="E3" s="302"/>
      <c r="F3" s="302"/>
      <c r="G3" s="302"/>
      <c r="H3" s="302"/>
      <c r="I3" s="303"/>
      <c r="J3" s="5" t="s">
        <v>118</v>
      </c>
      <c r="K3" s="206">
        <v>0.70833333333333337</v>
      </c>
      <c r="L3" s="24" t="s">
        <v>5</v>
      </c>
      <c r="M3" s="196">
        <v>45</v>
      </c>
      <c r="N3" s="197">
        <f t="shared" ref="N3:N7" si="0">N$1*M3/100</f>
        <v>715.04550000000006</v>
      </c>
      <c r="O3" s="211">
        <v>1</v>
      </c>
      <c r="P3" s="5"/>
      <c r="Q3" s="24" t="s">
        <v>14</v>
      </c>
      <c r="R3" s="226">
        <v>46.25</v>
      </c>
      <c r="S3" s="213">
        <f>T2+1</f>
        <v>836991</v>
      </c>
      <c r="T3" s="215"/>
      <c r="U3" s="38"/>
      <c r="V3" s="234" t="s">
        <v>133</v>
      </c>
      <c r="W3" s="235"/>
      <c r="X3" s="235"/>
      <c r="Y3" s="235"/>
      <c r="Z3" s="235"/>
      <c r="AA3" s="235"/>
      <c r="AB3" s="235"/>
      <c r="AC3" s="235"/>
      <c r="AD3" s="235"/>
      <c r="AE3" s="235"/>
      <c r="AF3" s="235"/>
      <c r="AG3" s="235"/>
      <c r="AH3" s="235"/>
      <c r="AI3" s="235"/>
      <c r="AJ3" s="235"/>
      <c r="AK3" s="235"/>
      <c r="AL3" s="235"/>
      <c r="AM3" s="235"/>
      <c r="AN3" s="235"/>
      <c r="AO3" s="235"/>
    </row>
    <row r="4" spans="1:57" ht="9.9499999999999993" customHeight="1">
      <c r="A4" s="304"/>
      <c r="B4" s="305"/>
      <c r="C4" s="305"/>
      <c r="D4" s="305"/>
      <c r="E4" s="305"/>
      <c r="F4" s="305"/>
      <c r="G4" s="305"/>
      <c r="H4" s="305"/>
      <c r="I4" s="306"/>
      <c r="J4" s="11"/>
      <c r="K4" s="11"/>
      <c r="L4" s="24"/>
      <c r="M4" s="5"/>
      <c r="N4" s="197"/>
      <c r="O4" s="201"/>
      <c r="P4" s="5"/>
      <c r="Q4" s="25" t="s">
        <v>15</v>
      </c>
      <c r="R4" s="227">
        <v>51920</v>
      </c>
      <c r="S4" s="225"/>
      <c r="T4" s="28"/>
      <c r="U4" s="38"/>
      <c r="V4" s="234"/>
      <c r="W4" s="235"/>
      <c r="X4" s="235"/>
      <c r="Y4" s="235"/>
      <c r="Z4" s="235"/>
      <c r="AA4" s="235"/>
      <c r="AB4" s="235"/>
      <c r="AC4" s="235"/>
      <c r="AD4" s="235"/>
      <c r="AE4" s="235"/>
      <c r="AF4" s="235"/>
      <c r="AG4" s="235"/>
      <c r="AH4" s="235"/>
      <c r="AI4" s="235"/>
      <c r="AJ4" s="235"/>
      <c r="AK4" s="235"/>
      <c r="AL4" s="235"/>
      <c r="AM4" s="235"/>
      <c r="AN4" s="235"/>
      <c r="AO4" s="235"/>
    </row>
    <row r="5" spans="1:57" ht="9.9499999999999993" customHeight="1" thickBot="1">
      <c r="A5" s="309" t="s">
        <v>117</v>
      </c>
      <c r="B5" s="310"/>
      <c r="C5" s="310"/>
      <c r="D5" s="310"/>
      <c r="E5" s="310"/>
      <c r="F5" s="310"/>
      <c r="G5" s="310"/>
      <c r="H5" s="310"/>
      <c r="I5" s="310"/>
      <c r="J5" s="11"/>
      <c r="K5" s="11"/>
      <c r="L5" s="24" t="s">
        <v>6</v>
      </c>
      <c r="M5" s="196">
        <v>180</v>
      </c>
      <c r="N5" s="197">
        <f t="shared" si="0"/>
        <v>2860.1820000000002</v>
      </c>
      <c r="O5" s="229" t="s">
        <v>132</v>
      </c>
      <c r="P5" s="5"/>
      <c r="Q5" s="23" t="s">
        <v>16</v>
      </c>
      <c r="R5" s="210">
        <v>4</v>
      </c>
      <c r="S5" s="220"/>
      <c r="T5" s="220"/>
      <c r="U5" s="38"/>
      <c r="V5" s="234"/>
      <c r="W5" s="235"/>
      <c r="X5" s="235"/>
      <c r="Y5" s="235"/>
      <c r="Z5" s="235"/>
      <c r="AA5" s="235"/>
      <c r="AB5" s="235"/>
      <c r="AC5" s="235"/>
      <c r="AD5" s="235"/>
      <c r="AE5" s="235"/>
      <c r="AF5" s="235"/>
      <c r="AG5" s="235"/>
      <c r="AH5" s="235"/>
      <c r="AI5" s="235"/>
      <c r="AJ5" s="235"/>
      <c r="AK5" s="235"/>
      <c r="AL5" s="235"/>
      <c r="AM5" s="235"/>
      <c r="AN5" s="235"/>
      <c r="AO5" s="235"/>
    </row>
    <row r="6" spans="1:57" ht="9.9499999999999993" customHeight="1" thickTop="1" thickBot="1">
      <c r="A6" s="311" t="s">
        <v>122</v>
      </c>
      <c r="B6" s="312"/>
      <c r="C6" s="312"/>
      <c r="D6" s="312"/>
      <c r="E6" s="313" t="s">
        <v>123</v>
      </c>
      <c r="F6" s="313"/>
      <c r="G6" s="314"/>
      <c r="H6" s="295" t="s">
        <v>41</v>
      </c>
      <c r="I6" s="296"/>
      <c r="J6" s="297"/>
      <c r="K6" s="11"/>
      <c r="L6" s="195" t="s">
        <v>7</v>
      </c>
      <c r="M6" s="198">
        <v>180</v>
      </c>
      <c r="N6" s="199">
        <f t="shared" si="0"/>
        <v>2860.1820000000002</v>
      </c>
      <c r="O6" s="200">
        <v>1</v>
      </c>
      <c r="P6" s="5"/>
      <c r="Q6" s="24" t="s">
        <v>80</v>
      </c>
      <c r="R6" s="214">
        <v>1</v>
      </c>
      <c r="S6" s="220"/>
      <c r="T6" s="220"/>
      <c r="U6" s="38"/>
      <c r="V6" s="234"/>
      <c r="W6" s="235"/>
      <c r="X6" s="235"/>
      <c r="Y6" s="235"/>
      <c r="Z6" s="235"/>
      <c r="AA6" s="235"/>
      <c r="AB6" s="235"/>
      <c r="AC6" s="235"/>
      <c r="AD6" s="235"/>
      <c r="AE6" s="235"/>
      <c r="AF6" s="235"/>
      <c r="AG6" s="235"/>
      <c r="AH6" s="235"/>
      <c r="AI6" s="235"/>
      <c r="AJ6" s="235"/>
      <c r="AK6" s="235"/>
      <c r="AL6" s="235"/>
      <c r="AM6" s="235"/>
      <c r="AN6" s="235"/>
      <c r="AO6" s="235"/>
    </row>
    <row r="7" spans="1:57" ht="9.9499999999999993" customHeight="1" thickTop="1">
      <c r="A7" s="307" t="s">
        <v>29</v>
      </c>
      <c r="B7" s="308"/>
      <c r="C7" s="308" t="s">
        <v>37</v>
      </c>
      <c r="D7" s="308"/>
      <c r="E7" s="308" t="s">
        <v>38</v>
      </c>
      <c r="F7" s="308"/>
      <c r="G7" s="308"/>
      <c r="H7" s="3"/>
      <c r="I7" s="5"/>
      <c r="J7" s="5"/>
      <c r="K7" s="11"/>
      <c r="L7" s="24" t="s">
        <v>8</v>
      </c>
      <c r="M7" s="196">
        <v>238.33</v>
      </c>
      <c r="N7" s="197">
        <f t="shared" si="0"/>
        <v>3787.039867</v>
      </c>
      <c r="O7" s="201"/>
      <c r="P7" s="5"/>
      <c r="Q7" s="24" t="s">
        <v>17</v>
      </c>
      <c r="R7" s="228">
        <v>800</v>
      </c>
      <c r="S7" s="220"/>
      <c r="T7" s="220"/>
      <c r="U7" s="38"/>
      <c r="V7" s="234"/>
      <c r="W7" s="235"/>
      <c r="X7" s="235"/>
      <c r="Y7" s="235"/>
      <c r="Z7" s="235"/>
      <c r="AA7" s="235"/>
      <c r="AB7" s="235"/>
      <c r="AC7" s="235"/>
      <c r="AD7" s="235"/>
      <c r="AE7" s="235"/>
      <c r="AF7" s="235"/>
      <c r="AG7" s="235"/>
      <c r="AH7" s="235"/>
      <c r="AI7" s="235"/>
      <c r="AJ7" s="235"/>
      <c r="AK7" s="235"/>
      <c r="AL7" s="235"/>
      <c r="AM7" s="235"/>
      <c r="AN7" s="235"/>
      <c r="AO7" s="235"/>
    </row>
    <row r="8" spans="1:57" ht="9.9499999999999993" customHeight="1">
      <c r="A8" s="307" t="s">
        <v>39</v>
      </c>
      <c r="B8" s="308"/>
      <c r="C8" s="308" t="s">
        <v>30</v>
      </c>
      <c r="D8" s="308"/>
      <c r="E8" s="308" t="s">
        <v>31</v>
      </c>
      <c r="F8" s="308"/>
      <c r="G8" s="308"/>
      <c r="H8" s="3"/>
      <c r="I8" s="5"/>
      <c r="J8" s="5"/>
      <c r="K8" s="11"/>
      <c r="L8" s="24" t="s">
        <v>9</v>
      </c>
      <c r="M8" s="196">
        <v>10.17</v>
      </c>
      <c r="N8" s="197" t="s">
        <v>125</v>
      </c>
      <c r="O8" s="223">
        <v>0</v>
      </c>
      <c r="P8" s="5"/>
      <c r="Q8" s="23" t="s">
        <v>69</v>
      </c>
      <c r="R8" s="224"/>
      <c r="S8" s="224"/>
      <c r="T8" s="210">
        <v>11</v>
      </c>
      <c r="U8" s="38"/>
      <c r="V8" s="234"/>
      <c r="W8" s="235"/>
      <c r="X8" s="235"/>
      <c r="Y8" s="235"/>
      <c r="Z8" s="235"/>
      <c r="AA8" s="235"/>
      <c r="AB8" s="235"/>
      <c r="AC8" s="235"/>
      <c r="AD8" s="235"/>
      <c r="AE8" s="235"/>
      <c r="AF8" s="235"/>
      <c r="AG8" s="235"/>
      <c r="AH8" s="235"/>
      <c r="AI8" s="235"/>
      <c r="AJ8" s="235"/>
      <c r="AK8" s="235"/>
      <c r="AL8" s="235"/>
      <c r="AM8" s="235"/>
      <c r="AN8" s="235"/>
      <c r="AO8" s="235"/>
    </row>
    <row r="9" spans="1:57" ht="9.9499999999999993" customHeight="1" thickBot="1">
      <c r="A9" s="328" t="s">
        <v>32</v>
      </c>
      <c r="B9" s="329"/>
      <c r="C9" s="329" t="s">
        <v>33</v>
      </c>
      <c r="D9" s="329"/>
      <c r="E9" s="329" t="s">
        <v>34</v>
      </c>
      <c r="F9" s="329"/>
      <c r="G9" s="308"/>
      <c r="H9" s="3"/>
      <c r="I9" s="5"/>
      <c r="J9" s="5"/>
      <c r="K9" s="11"/>
      <c r="L9" s="25" t="s">
        <v>40</v>
      </c>
      <c r="M9" s="41"/>
      <c r="N9" s="41"/>
      <c r="O9" s="202">
        <v>40</v>
      </c>
      <c r="P9" s="5"/>
      <c r="Q9" s="25" t="s">
        <v>70</v>
      </c>
      <c r="R9" s="225"/>
      <c r="S9" s="225"/>
      <c r="T9" s="228">
        <v>13</v>
      </c>
      <c r="U9" s="38"/>
      <c r="V9" s="234"/>
      <c r="W9" s="235"/>
      <c r="X9" s="235"/>
      <c r="Y9" s="235"/>
      <c r="Z9" s="235"/>
      <c r="AA9" s="235"/>
      <c r="AB9" s="235"/>
      <c r="AC9" s="235"/>
      <c r="AD9" s="235"/>
      <c r="AE9" s="235"/>
      <c r="AF9" s="235"/>
      <c r="AG9" s="235"/>
      <c r="AH9" s="235"/>
      <c r="AI9" s="235"/>
      <c r="AJ9" s="235"/>
      <c r="AK9" s="235"/>
      <c r="AL9" s="235"/>
      <c r="AM9" s="235"/>
      <c r="AN9" s="235"/>
      <c r="AO9" s="235"/>
    </row>
    <row r="10" spans="1:57" ht="9.9499999999999993" customHeight="1" thickBot="1">
      <c r="A10" s="10"/>
      <c r="B10" s="19"/>
      <c r="C10" s="19"/>
      <c r="D10" s="54"/>
      <c r="E10" s="55"/>
      <c r="F10" s="56" t="s">
        <v>124</v>
      </c>
      <c r="G10" s="3"/>
      <c r="H10" s="3"/>
      <c r="I10" s="5"/>
      <c r="J10" s="5"/>
      <c r="K10" s="11"/>
      <c r="L10" s="11"/>
      <c r="M10" s="11"/>
      <c r="N10" s="11"/>
      <c r="O10" s="11"/>
      <c r="P10" s="11"/>
      <c r="Q10" s="11"/>
      <c r="R10" s="15"/>
      <c r="S10" s="15"/>
      <c r="T10" s="15"/>
      <c r="U10" s="38"/>
    </row>
    <row r="11" spans="1:57" ht="12" customHeight="1">
      <c r="A11" s="12" t="s">
        <v>19</v>
      </c>
      <c r="B11" s="26" t="s">
        <v>20</v>
      </c>
      <c r="C11" s="26" t="s">
        <v>21</v>
      </c>
      <c r="D11" s="26" t="s">
        <v>22</v>
      </c>
      <c r="E11" s="26" t="s">
        <v>23</v>
      </c>
      <c r="F11" s="44">
        <v>1</v>
      </c>
      <c r="G11" s="44"/>
      <c r="H11" s="44"/>
      <c r="I11" s="26"/>
      <c r="J11" s="45" t="s">
        <v>35</v>
      </c>
      <c r="K11" s="45" t="s">
        <v>24</v>
      </c>
      <c r="L11" s="45" t="s">
        <v>25</v>
      </c>
      <c r="M11" s="45" t="s">
        <v>4</v>
      </c>
      <c r="N11" s="45" t="s">
        <v>36</v>
      </c>
      <c r="O11" s="45" t="s">
        <v>26</v>
      </c>
      <c r="P11" s="46" t="s">
        <v>43</v>
      </c>
      <c r="Q11" s="47" t="s">
        <v>8</v>
      </c>
      <c r="R11" s="327" t="s">
        <v>44</v>
      </c>
      <c r="S11" s="327"/>
      <c r="T11" s="327"/>
      <c r="U11" s="42"/>
    </row>
    <row r="12" spans="1:57" ht="9" customHeight="1">
      <c r="A12" s="62">
        <f>B12</f>
        <v>42936</v>
      </c>
      <c r="B12" s="63">
        <v>42936</v>
      </c>
      <c r="C12" s="64">
        <f t="shared" ref="C12:C23" si="1">B12+F12</f>
        <v>42936</v>
      </c>
      <c r="D12" s="65">
        <v>0</v>
      </c>
      <c r="E12" s="66">
        <f>D12</f>
        <v>0</v>
      </c>
      <c r="F12" s="67">
        <v>0</v>
      </c>
      <c r="G12" s="68">
        <v>1</v>
      </c>
      <c r="H12" s="68"/>
      <c r="I12" s="69"/>
      <c r="J12" s="70">
        <f>((C12+E12)-(B12+D12))*24</f>
        <v>0</v>
      </c>
      <c r="K12" s="70">
        <f>IF(OR(G12=4,G12&gt;=8)=TRUE,0,J12)</f>
        <v>0</v>
      </c>
      <c r="L12" s="70">
        <f t="shared" ref="L12:L25" si="2">IF(J12-(O12+N12+M12+P12+Q12)&lt;0,0,J12-(O12+N12+M12+P12+Q12))</f>
        <v>0</v>
      </c>
      <c r="M12" s="70">
        <f t="shared" ref="M12:M25" si="3">IF(Q12+P12&gt;0,0,IF(K12-J12&gt;$O$9,0,IF((B12+D12)&gt;(B12+$O$2),J12-O12-N12,IF(((((C12+E12)*24)-((B12+$O$2)*24)))-O12-N12&gt;0,((((C12+E12)*24)-((B12+$O$2)*24)))-O12-N12,0))))</f>
        <v>0</v>
      </c>
      <c r="N12" s="70" t="b">
        <f t="shared" ref="N12:N25" si="4">IF(Q12+P12&gt;0,0,IF(K12-J12&gt;$O$9,0,IF(WEEKDAY(A12,2)&gt;5,J12-O12,IF((B12+D12)&gt;(B12+$O$3),J12-O12,IF(((C12+E12)&gt;(B12+$O$3)),IF(((((C12+E12)-(B12+$O$3))*24)-O12)&gt;0,(((C12+E12)-(B12+$O$3))*24)-O12,0))))))</f>
        <v>0</v>
      </c>
      <c r="O12" s="70">
        <f t="shared" ref="O12:O23" si="5">IF(Q12+P12&gt;0,0,IF((K12-J12)&gt;=$O$9,J12,IF(K12&gt;$O$9,K12-$O$9,0)))</f>
        <v>0</v>
      </c>
      <c r="P12" s="70">
        <f t="shared" ref="P12:P23" si="6">IF(G12=2,J12,0)</f>
        <v>0</v>
      </c>
      <c r="Q12" s="70">
        <f t="shared" ref="Q12:Q23" si="7">IF(G12=3,J12,0)</f>
        <v>0</v>
      </c>
      <c r="R12" s="71"/>
      <c r="S12" s="71"/>
      <c r="T12" s="71"/>
      <c r="U12" s="72"/>
      <c r="V12" s="230">
        <f t="shared" ref="V12:V23" si="8">IF($G12=1,L12,0)</f>
        <v>0</v>
      </c>
      <c r="W12" s="230">
        <f t="shared" ref="W12:Y12" si="9">IF($G12=1,M12,0)</f>
        <v>0</v>
      </c>
      <c r="X12" s="230" t="b">
        <f t="shared" si="9"/>
        <v>0</v>
      </c>
      <c r="Y12" s="230">
        <f t="shared" si="9"/>
        <v>0</v>
      </c>
      <c r="Z12" s="230">
        <f t="shared" ref="Z12:Z23" si="10">IF($G12=2,P12,0)</f>
        <v>0</v>
      </c>
      <c r="AA12" s="230">
        <f t="shared" ref="AA12:AA23" si="11">IF($G12=3,Q12,0)</f>
        <v>0</v>
      </c>
      <c r="AB12" s="230">
        <f t="shared" ref="AB12:AB23" si="12">IF($G12=4,H12,0)</f>
        <v>0</v>
      </c>
      <c r="AC12" s="230">
        <f t="shared" ref="AC12:AC23" si="13">IF($G12=5,L12,0)</f>
        <v>0</v>
      </c>
      <c r="AD12" s="230">
        <f t="shared" ref="AD12:AF12" si="14">IF($G12=5,M12,0)</f>
        <v>0</v>
      </c>
      <c r="AE12" s="230">
        <f t="shared" si="14"/>
        <v>0</v>
      </c>
      <c r="AF12" s="230">
        <f t="shared" si="14"/>
        <v>0</v>
      </c>
      <c r="AG12" s="230">
        <f t="shared" ref="AG12:AG23" si="15">IF($G12=6,L12,0)</f>
        <v>0</v>
      </c>
      <c r="AH12" s="230">
        <f t="shared" ref="AH12:AJ12" si="16">IF($G12=6,M12,0)</f>
        <v>0</v>
      </c>
      <c r="AI12" s="230">
        <f t="shared" si="16"/>
        <v>0</v>
      </c>
      <c r="AJ12" s="230">
        <f t="shared" si="16"/>
        <v>0</v>
      </c>
      <c r="AK12" s="230">
        <f t="shared" ref="AK12:AK23" si="17">IF($G12=7,L12,0)</f>
        <v>0</v>
      </c>
      <c r="AL12" s="230">
        <f t="shared" ref="AL12:AM12" si="18">IF($G12=7,M12,0)</f>
        <v>0</v>
      </c>
      <c r="AM12" s="230">
        <f t="shared" si="18"/>
        <v>0</v>
      </c>
      <c r="AN12" s="230">
        <f t="shared" ref="AN12:AN23" si="19">IF($G12=7,O12,0)</f>
        <v>0</v>
      </c>
      <c r="AO12" s="230">
        <f t="shared" ref="AO12:AO23" si="20">IF($G12=8,H12,0)</f>
        <v>0</v>
      </c>
      <c r="AP12" s="230">
        <f t="shared" ref="AP12:AP23" si="21">IF($G12=9,H12,0)</f>
        <v>0</v>
      </c>
      <c r="AS12" s="231">
        <f t="shared" ref="AS12:AS25" si="22">IF(AND(G12&gt;=1,G12&lt;=3)=TRUE,J12,0)</f>
        <v>0</v>
      </c>
      <c r="AT12" s="230">
        <f>IF(AND(G12=1,J12&gt;0)=TRUE,1,0)</f>
        <v>0</v>
      </c>
      <c r="AU12" s="230">
        <f t="shared" ref="AU12" si="23">IF(G12=2,1,0)</f>
        <v>0</v>
      </c>
      <c r="AV12" s="230">
        <f t="shared" ref="AV12" si="24">IF(G12=3,1,0)</f>
        <v>0</v>
      </c>
      <c r="AW12" s="230">
        <f t="shared" ref="AW12" si="25">IF(G12=4,1,0)</f>
        <v>0</v>
      </c>
      <c r="AX12" s="230">
        <f t="shared" ref="AX12" si="26">IF(G12=5,1,0)</f>
        <v>0</v>
      </c>
      <c r="AY12" s="230">
        <f t="shared" ref="AY12" si="27">IF(G12=6,1,0)</f>
        <v>0</v>
      </c>
      <c r="AZ12" s="230">
        <f t="shared" ref="AZ12" si="28">IF(G12=7,1,0)</f>
        <v>0</v>
      </c>
      <c r="BA12" s="230">
        <f t="shared" ref="BA12" si="29">IF(G12=8,1,0)</f>
        <v>0</v>
      </c>
      <c r="BB12" s="230">
        <f t="shared" ref="BB12" si="30">IF(G12=9,1,0)</f>
        <v>0</v>
      </c>
      <c r="BD12" s="232"/>
      <c r="BE12" s="233"/>
    </row>
    <row r="13" spans="1:57" ht="9" customHeight="1">
      <c r="A13" s="105">
        <f>B12</f>
        <v>42936</v>
      </c>
      <c r="B13" s="106">
        <f>C12</f>
        <v>42936</v>
      </c>
      <c r="C13" s="106">
        <f t="shared" si="1"/>
        <v>42936</v>
      </c>
      <c r="D13" s="107">
        <v>0</v>
      </c>
      <c r="E13" s="108">
        <f t="shared" ref="E13:E17" si="31">D13</f>
        <v>0</v>
      </c>
      <c r="F13" s="109">
        <v>0</v>
      </c>
      <c r="G13" s="110">
        <v>1</v>
      </c>
      <c r="H13" s="110"/>
      <c r="I13" s="111"/>
      <c r="J13" s="112">
        <f t="shared" ref="J13:J23" si="32">((C13+E13)-(B13+D13))*24</f>
        <v>0</v>
      </c>
      <c r="K13" s="112">
        <f t="shared" ref="K13:K25" si="33">IF(OR(G13=4,G13&gt;=8)=TRUE,K12,K12+J13)</f>
        <v>0</v>
      </c>
      <c r="L13" s="112">
        <f t="shared" si="2"/>
        <v>0</v>
      </c>
      <c r="M13" s="112">
        <f t="shared" si="3"/>
        <v>0</v>
      </c>
      <c r="N13" s="112" t="b">
        <f t="shared" si="4"/>
        <v>0</v>
      </c>
      <c r="O13" s="112">
        <f t="shared" si="5"/>
        <v>0</v>
      </c>
      <c r="P13" s="112">
        <f t="shared" si="6"/>
        <v>0</v>
      </c>
      <c r="Q13" s="112">
        <f t="shared" si="7"/>
        <v>0</v>
      </c>
      <c r="R13" s="113"/>
      <c r="S13" s="113"/>
      <c r="T13" s="113"/>
      <c r="U13" s="114"/>
      <c r="V13" s="230">
        <f t="shared" si="8"/>
        <v>0</v>
      </c>
      <c r="W13" s="230">
        <f t="shared" ref="W13:W23" si="34">IF($G13=1,M13,0)</f>
        <v>0</v>
      </c>
      <c r="X13" s="230" t="b">
        <f t="shared" ref="X13:X23" si="35">IF($G13=1,N13,0)</f>
        <v>0</v>
      </c>
      <c r="Y13" s="230">
        <f t="shared" ref="Y13:Y23" si="36">IF($G13=1,O13,0)</f>
        <v>0</v>
      </c>
      <c r="Z13" s="230">
        <f t="shared" si="10"/>
        <v>0</v>
      </c>
      <c r="AA13" s="230">
        <f t="shared" si="11"/>
        <v>0</v>
      </c>
      <c r="AB13" s="230">
        <f t="shared" si="12"/>
        <v>0</v>
      </c>
      <c r="AC13" s="230">
        <f t="shared" si="13"/>
        <v>0</v>
      </c>
      <c r="AD13" s="230">
        <f t="shared" ref="AD13:AD23" si="37">IF($G13=5,M13,0)</f>
        <v>0</v>
      </c>
      <c r="AE13" s="230">
        <f t="shared" ref="AE13:AE23" si="38">IF($G13=5,N13,0)</f>
        <v>0</v>
      </c>
      <c r="AF13" s="230">
        <f t="shared" ref="AF13:AF23" si="39">IF($G13=5,O13,0)</f>
        <v>0</v>
      </c>
      <c r="AG13" s="230">
        <f t="shared" si="15"/>
        <v>0</v>
      </c>
      <c r="AH13" s="230">
        <f t="shared" ref="AH13:AH23" si="40">IF($G13=6,M13,0)</f>
        <v>0</v>
      </c>
      <c r="AI13" s="230">
        <f t="shared" ref="AI13:AI23" si="41">IF($G13=6,N13,0)</f>
        <v>0</v>
      </c>
      <c r="AJ13" s="230">
        <f t="shared" ref="AJ13:AJ23" si="42">IF($G13=6,O13,0)</f>
        <v>0</v>
      </c>
      <c r="AK13" s="230">
        <f t="shared" si="17"/>
        <v>0</v>
      </c>
      <c r="AL13" s="230">
        <f t="shared" ref="AL13:AL23" si="43">IF($G13=7,M13,0)</f>
        <v>0</v>
      </c>
      <c r="AM13" s="230">
        <f t="shared" ref="AM13:AM23" si="44">IF($G13=7,N13,0)</f>
        <v>0</v>
      </c>
      <c r="AN13" s="230">
        <f t="shared" si="19"/>
        <v>0</v>
      </c>
      <c r="AO13" s="230">
        <f t="shared" si="20"/>
        <v>0</v>
      </c>
      <c r="AP13" s="230">
        <f t="shared" si="21"/>
        <v>0</v>
      </c>
      <c r="AQ13" s="231">
        <f>IF(G13=0,0,IF(OR(G12&gt;=4,G13&gt;=4)=TRUE,0,IF(AND(J12=0,J13=0)=TRUE,0,IF((AS12+AS13)&lt;=$T$9,0,IF((AS12+AS13)&gt;$T$9,IF(J13=0,IF(((C12+E12)*24)+$T$8&gt;(B14+D12)*24,IF(((((C12+E12)*24)+$T$8)-((B14+D12)*24)-AR14)&gt;0,(((C12+E12)*24)+$T$8)-((B14+D12)*24)-AR14,IF(((C13+E13)*24)+$T$8&gt;(B14+D12)*24,IF(((((C13+E13)*24)+$T$8)-((B14+D12)*24)-AR14)&gt;0,(((C13+E13)*24)+$T$8)-((B14+D12)*24)-AR14,0))))))))))</f>
        <v>0</v>
      </c>
      <c r="AS13" s="231">
        <f t="shared" si="22"/>
        <v>0</v>
      </c>
      <c r="AT13" s="230">
        <f>IF(AT12=1,0,IF(AND(G13=1,J13&gt;0)=TRUE,1,0))</f>
        <v>0</v>
      </c>
      <c r="AU13" s="230">
        <f>IF(AU12=1,0,IF(G13=2,1,0))</f>
        <v>0</v>
      </c>
      <c r="AV13" s="230">
        <f>IF(AV12=1,0,IF(G13=3,1,0))</f>
        <v>0</v>
      </c>
      <c r="AW13" s="230">
        <f>IF(AW12=1,0,IF(G13=4,1,0))</f>
        <v>0</v>
      </c>
      <c r="AX13" s="230">
        <f>IF(AX12=1,0,IF(G13=5,1,0))</f>
        <v>0</v>
      </c>
      <c r="AY13" s="230">
        <f>IF(AY12=1,0,IF(G13=6,1,0))</f>
        <v>0</v>
      </c>
      <c r="AZ13" s="230">
        <f>IF(AZ12=1,0,IF(G13=7,1,0))</f>
        <v>0</v>
      </c>
      <c r="BA13" s="230">
        <f>IF(BA12=1,0,IF(G13=8,1,0))</f>
        <v>0</v>
      </c>
      <c r="BB13" s="230">
        <f>IF(BB12=1,0,IF(G13=9,1,0))</f>
        <v>0</v>
      </c>
      <c r="BC13" s="230">
        <f>IF(J12+J13&gt;0,1,0)</f>
        <v>0</v>
      </c>
      <c r="BD13" s="230">
        <f>IF(BC13&gt;13,1,0)</f>
        <v>0</v>
      </c>
      <c r="BE13" s="230">
        <f>IF($J12+$J13&gt;0,1,0)</f>
        <v>0</v>
      </c>
    </row>
    <row r="14" spans="1:57" ht="9" customHeight="1">
      <c r="A14" s="73">
        <f t="shared" ref="A14:A22" si="45">B14</f>
        <v>42937</v>
      </c>
      <c r="B14" s="74">
        <f>B12+1</f>
        <v>42937</v>
      </c>
      <c r="C14" s="74">
        <f t="shared" si="1"/>
        <v>42937</v>
      </c>
      <c r="D14" s="75">
        <v>0</v>
      </c>
      <c r="E14" s="76">
        <f>D14</f>
        <v>0</v>
      </c>
      <c r="F14" s="77">
        <v>0</v>
      </c>
      <c r="G14" s="78">
        <v>1</v>
      </c>
      <c r="H14" s="78"/>
      <c r="I14" s="79"/>
      <c r="J14" s="80">
        <f t="shared" si="32"/>
        <v>0</v>
      </c>
      <c r="K14" s="80">
        <f t="shared" si="33"/>
        <v>0</v>
      </c>
      <c r="L14" s="80">
        <f t="shared" si="2"/>
        <v>0</v>
      </c>
      <c r="M14" s="80">
        <f t="shared" si="3"/>
        <v>0</v>
      </c>
      <c r="N14" s="80" t="b">
        <f t="shared" si="4"/>
        <v>0</v>
      </c>
      <c r="O14" s="80">
        <f t="shared" si="5"/>
        <v>0</v>
      </c>
      <c r="P14" s="80">
        <f t="shared" si="6"/>
        <v>0</v>
      </c>
      <c r="Q14" s="80">
        <f t="shared" si="7"/>
        <v>0</v>
      </c>
      <c r="R14" s="81"/>
      <c r="S14" s="81"/>
      <c r="T14" s="81"/>
      <c r="U14" s="82"/>
      <c r="V14" s="230">
        <f t="shared" si="8"/>
        <v>0</v>
      </c>
      <c r="W14" s="230">
        <f t="shared" si="34"/>
        <v>0</v>
      </c>
      <c r="X14" s="230" t="b">
        <f t="shared" si="35"/>
        <v>0</v>
      </c>
      <c r="Y14" s="230">
        <f t="shared" si="36"/>
        <v>0</v>
      </c>
      <c r="Z14" s="230">
        <f t="shared" si="10"/>
        <v>0</v>
      </c>
      <c r="AA14" s="230">
        <f t="shared" si="11"/>
        <v>0</v>
      </c>
      <c r="AB14" s="230">
        <f t="shared" si="12"/>
        <v>0</v>
      </c>
      <c r="AC14" s="230">
        <f t="shared" si="13"/>
        <v>0</v>
      </c>
      <c r="AD14" s="230">
        <f t="shared" si="37"/>
        <v>0</v>
      </c>
      <c r="AE14" s="230">
        <f t="shared" si="38"/>
        <v>0</v>
      </c>
      <c r="AF14" s="230">
        <f t="shared" si="39"/>
        <v>0</v>
      </c>
      <c r="AG14" s="230">
        <f t="shared" si="15"/>
        <v>0</v>
      </c>
      <c r="AH14" s="230">
        <f t="shared" si="40"/>
        <v>0</v>
      </c>
      <c r="AI14" s="230">
        <f t="shared" si="41"/>
        <v>0</v>
      </c>
      <c r="AJ14" s="230">
        <f t="shared" si="42"/>
        <v>0</v>
      </c>
      <c r="AK14" s="230">
        <f t="shared" si="17"/>
        <v>0</v>
      </c>
      <c r="AL14" s="230">
        <f t="shared" si="43"/>
        <v>0</v>
      </c>
      <c r="AM14" s="230">
        <f t="shared" si="44"/>
        <v>0</v>
      </c>
      <c r="AN14" s="230">
        <f t="shared" si="19"/>
        <v>0</v>
      </c>
      <c r="AO14" s="230">
        <f t="shared" si="20"/>
        <v>0</v>
      </c>
      <c r="AP14" s="230">
        <f t="shared" si="21"/>
        <v>0</v>
      </c>
      <c r="AR14" s="231">
        <f>IF(G14=0,0,IF(OR(G12&gt;=4,G13&gt;=4)=TRUE,0,IF(J14=0,0,IF(AND(J13&gt;0,(((B14+D14)-(C13+E13))*24)&lt;$T$8)=TRUE,$T$8-(((B14+D14)-(C13+E13))*24),IF(AND(J12&gt;0,(((B14+D14)-(C12+E12))*24)&lt;$T$8)=TRUE,$T$8-(((B14+D14)-(C12+E12))*24),0)))))</f>
        <v>0</v>
      </c>
      <c r="AS14" s="231">
        <f t="shared" si="22"/>
        <v>0</v>
      </c>
      <c r="AT14" s="230">
        <f>IF(AND(G14=1,J14&gt;0)=TRUE,1,0)</f>
        <v>0</v>
      </c>
      <c r="AU14" s="230">
        <f t="shared" ref="AU14" si="46">IF(G14=2,1,0)</f>
        <v>0</v>
      </c>
      <c r="AV14" s="230">
        <f t="shared" ref="AV14" si="47">IF(G14=3,1,0)</f>
        <v>0</v>
      </c>
      <c r="AW14" s="230">
        <f t="shared" ref="AW14" si="48">IF(G14=4,1,0)</f>
        <v>0</v>
      </c>
      <c r="AX14" s="230">
        <f t="shared" ref="AX14" si="49">IF(G14=5,1,0)</f>
        <v>0</v>
      </c>
      <c r="AY14" s="230">
        <f t="shared" ref="AY14" si="50">IF(G14=6,1,0)</f>
        <v>0</v>
      </c>
      <c r="AZ14" s="230">
        <f t="shared" ref="AZ14" si="51">IF(G14=7,1,0)</f>
        <v>0</v>
      </c>
      <c r="BA14" s="230">
        <f t="shared" ref="BA14" si="52">IF(G14=8,1,0)</f>
        <v>0</v>
      </c>
      <c r="BB14" s="230">
        <f t="shared" ref="BB14" si="53">IF(G14=9,1,0)</f>
        <v>0</v>
      </c>
    </row>
    <row r="15" spans="1:57" ht="9" customHeight="1">
      <c r="A15" s="105">
        <f>B14</f>
        <v>42937</v>
      </c>
      <c r="B15" s="106">
        <f>C14</f>
        <v>42937</v>
      </c>
      <c r="C15" s="106">
        <f t="shared" si="1"/>
        <v>42937</v>
      </c>
      <c r="D15" s="107">
        <v>0</v>
      </c>
      <c r="E15" s="108">
        <f t="shared" si="31"/>
        <v>0</v>
      </c>
      <c r="F15" s="109">
        <v>0</v>
      </c>
      <c r="G15" s="110">
        <v>1</v>
      </c>
      <c r="H15" s="110"/>
      <c r="I15" s="111"/>
      <c r="J15" s="112">
        <f t="shared" si="32"/>
        <v>0</v>
      </c>
      <c r="K15" s="112">
        <f t="shared" si="33"/>
        <v>0</v>
      </c>
      <c r="L15" s="112">
        <f t="shared" si="2"/>
        <v>0</v>
      </c>
      <c r="M15" s="112">
        <f t="shared" si="3"/>
        <v>0</v>
      </c>
      <c r="N15" s="112" t="b">
        <f t="shared" si="4"/>
        <v>0</v>
      </c>
      <c r="O15" s="112">
        <f t="shared" si="5"/>
        <v>0</v>
      </c>
      <c r="P15" s="112">
        <f t="shared" si="6"/>
        <v>0</v>
      </c>
      <c r="Q15" s="112">
        <f t="shared" si="7"/>
        <v>0</v>
      </c>
      <c r="R15" s="113"/>
      <c r="S15" s="113"/>
      <c r="T15" s="113"/>
      <c r="U15" s="114"/>
      <c r="V15" s="230">
        <f t="shared" si="8"/>
        <v>0</v>
      </c>
      <c r="W15" s="230">
        <f t="shared" si="34"/>
        <v>0</v>
      </c>
      <c r="X15" s="230" t="b">
        <f t="shared" si="35"/>
        <v>0</v>
      </c>
      <c r="Y15" s="230">
        <f t="shared" si="36"/>
        <v>0</v>
      </c>
      <c r="Z15" s="230">
        <f t="shared" si="10"/>
        <v>0</v>
      </c>
      <c r="AA15" s="230">
        <f t="shared" si="11"/>
        <v>0</v>
      </c>
      <c r="AB15" s="230">
        <f t="shared" si="12"/>
        <v>0</v>
      </c>
      <c r="AC15" s="230">
        <f t="shared" si="13"/>
        <v>0</v>
      </c>
      <c r="AD15" s="230">
        <f t="shared" si="37"/>
        <v>0</v>
      </c>
      <c r="AE15" s="230">
        <f t="shared" si="38"/>
        <v>0</v>
      </c>
      <c r="AF15" s="230">
        <f t="shared" si="39"/>
        <v>0</v>
      </c>
      <c r="AG15" s="230">
        <f t="shared" si="15"/>
        <v>0</v>
      </c>
      <c r="AH15" s="230">
        <f t="shared" si="40"/>
        <v>0</v>
      </c>
      <c r="AI15" s="230">
        <f t="shared" si="41"/>
        <v>0</v>
      </c>
      <c r="AJ15" s="230">
        <f t="shared" si="42"/>
        <v>0</v>
      </c>
      <c r="AK15" s="230">
        <f t="shared" si="17"/>
        <v>0</v>
      </c>
      <c r="AL15" s="230">
        <f t="shared" si="43"/>
        <v>0</v>
      </c>
      <c r="AM15" s="230">
        <f t="shared" si="44"/>
        <v>0</v>
      </c>
      <c r="AN15" s="230">
        <f t="shared" si="19"/>
        <v>0</v>
      </c>
      <c r="AO15" s="230">
        <f t="shared" si="20"/>
        <v>0</v>
      </c>
      <c r="AP15" s="230">
        <f t="shared" si="21"/>
        <v>0</v>
      </c>
      <c r="AQ15" s="231">
        <f t="shared" ref="AQ15" si="54">IF(G15=0,0,IF(OR(G14&gt;=4,G15&gt;=4)=TRUE,0,IF(AND(J14=0,J15=0)=TRUE,0,IF((AS14+AS15)&lt;=$T$9,0,IF((AS14+AS15)&gt;$T$9,IF(J15=0,IF(((C14+E14)*24)+$T$8&gt;(B16+D14)*24,IF(((((C14+E14)*24)+$T$8)-((B16+D14)*24)-AR16)&gt;0,(((C14+E14)*24)+$T$8)-((B16+D14)*24)-AR16,IF(((C15+E15)*24)+$T$8&gt;(B16+D14)*24,IF(((((C15+E15)*24)+$T$8)-((B16+D14)*24)-AR16)&gt;0,(((C15+E15)*24)+$T$8)-((B16+D14)*24)-AR16,0))))))))))</f>
        <v>0</v>
      </c>
      <c r="AS15" s="231">
        <f t="shared" si="22"/>
        <v>0</v>
      </c>
      <c r="AT15" s="230">
        <f>IF(AT14=1,0,IF(AND(G15=1,J15&gt;0)=TRUE,1,0))</f>
        <v>0</v>
      </c>
      <c r="AU15" s="230">
        <f>IF(AU14=1,0,IF(G15=2,1,0))</f>
        <v>0</v>
      </c>
      <c r="AV15" s="230">
        <f>IF(AV14=1,0,IF(G15=3,1,0))</f>
        <v>0</v>
      </c>
      <c r="AW15" s="230">
        <f>IF(AW14=1,0,IF(G15=4,1,0))</f>
        <v>0</v>
      </c>
      <c r="AX15" s="230">
        <f>IF(AX14=1,0,IF(G15=5,1,0))</f>
        <v>0</v>
      </c>
      <c r="AY15" s="230">
        <f>IF(AY14=1,0,IF(G15=6,1,0))</f>
        <v>0</v>
      </c>
      <c r="AZ15" s="230">
        <f>IF(AZ14=1,0,IF(G15=7,1,0))</f>
        <v>0</v>
      </c>
      <c r="BA15" s="230">
        <f>IF(BA14=1,0,IF(G15=8,1,0))</f>
        <v>0</v>
      </c>
      <c r="BB15" s="230">
        <f>IF(BB14=1,0,IF(G15=9,1,0))</f>
        <v>0</v>
      </c>
      <c r="BC15" s="230">
        <f>IF(J14+J15&gt;0,BC13+1,IF(BC13&lt;=6,0,BC13-6))</f>
        <v>0</v>
      </c>
      <c r="BD15" s="230">
        <f>IF(BC15&gt;13,1,0)</f>
        <v>0</v>
      </c>
      <c r="BE15" s="230">
        <f>IF($J14+$J15&gt;0,$BC13+1,0)</f>
        <v>0</v>
      </c>
    </row>
    <row r="16" spans="1:57" ht="9" customHeight="1">
      <c r="A16" s="73">
        <f t="shared" si="45"/>
        <v>42938</v>
      </c>
      <c r="B16" s="74">
        <f>B14+1</f>
        <v>42938</v>
      </c>
      <c r="C16" s="74">
        <f t="shared" si="1"/>
        <v>42938</v>
      </c>
      <c r="D16" s="75">
        <v>0</v>
      </c>
      <c r="E16" s="76">
        <f t="shared" si="31"/>
        <v>0</v>
      </c>
      <c r="F16" s="77">
        <v>0</v>
      </c>
      <c r="G16" s="78">
        <v>1</v>
      </c>
      <c r="H16" s="78"/>
      <c r="I16" s="79"/>
      <c r="J16" s="80">
        <f t="shared" si="32"/>
        <v>0</v>
      </c>
      <c r="K16" s="80">
        <f t="shared" si="33"/>
        <v>0</v>
      </c>
      <c r="L16" s="80">
        <f t="shared" si="2"/>
        <v>0</v>
      </c>
      <c r="M16" s="80">
        <f t="shared" si="3"/>
        <v>0</v>
      </c>
      <c r="N16" s="80">
        <f t="shared" si="4"/>
        <v>0</v>
      </c>
      <c r="O16" s="80">
        <f t="shared" si="5"/>
        <v>0</v>
      </c>
      <c r="P16" s="80">
        <f t="shared" si="6"/>
        <v>0</v>
      </c>
      <c r="Q16" s="80">
        <f t="shared" si="7"/>
        <v>0</v>
      </c>
      <c r="R16" s="81"/>
      <c r="S16" s="81"/>
      <c r="T16" s="81"/>
      <c r="U16" s="82"/>
      <c r="V16" s="230">
        <f t="shared" si="8"/>
        <v>0</v>
      </c>
      <c r="W16" s="230">
        <f t="shared" si="34"/>
        <v>0</v>
      </c>
      <c r="X16" s="230">
        <f t="shared" si="35"/>
        <v>0</v>
      </c>
      <c r="Y16" s="230">
        <f t="shared" si="36"/>
        <v>0</v>
      </c>
      <c r="Z16" s="230">
        <f t="shared" si="10"/>
        <v>0</v>
      </c>
      <c r="AA16" s="230">
        <f t="shared" si="11"/>
        <v>0</v>
      </c>
      <c r="AB16" s="230">
        <f t="shared" si="12"/>
        <v>0</v>
      </c>
      <c r="AC16" s="230">
        <f t="shared" si="13"/>
        <v>0</v>
      </c>
      <c r="AD16" s="230">
        <f t="shared" si="37"/>
        <v>0</v>
      </c>
      <c r="AE16" s="230">
        <f t="shared" si="38"/>
        <v>0</v>
      </c>
      <c r="AF16" s="230">
        <f t="shared" si="39"/>
        <v>0</v>
      </c>
      <c r="AG16" s="230">
        <f t="shared" si="15"/>
        <v>0</v>
      </c>
      <c r="AH16" s="230">
        <f t="shared" si="40"/>
        <v>0</v>
      </c>
      <c r="AI16" s="230">
        <f t="shared" si="41"/>
        <v>0</v>
      </c>
      <c r="AJ16" s="230">
        <f t="shared" si="42"/>
        <v>0</v>
      </c>
      <c r="AK16" s="230">
        <f t="shared" si="17"/>
        <v>0</v>
      </c>
      <c r="AL16" s="230">
        <f t="shared" si="43"/>
        <v>0</v>
      </c>
      <c r="AM16" s="230">
        <f t="shared" si="44"/>
        <v>0</v>
      </c>
      <c r="AN16" s="230">
        <f t="shared" si="19"/>
        <v>0</v>
      </c>
      <c r="AO16" s="230">
        <f t="shared" si="20"/>
        <v>0</v>
      </c>
      <c r="AP16" s="230">
        <f t="shared" si="21"/>
        <v>0</v>
      </c>
      <c r="AR16" s="231">
        <f>IF(G16=0,0,IF(OR(G14&gt;=4,G15&gt;=4)=TRUE,0,IF(J16=0,0,IF(AND(J15&gt;0,(((B16+D16)-(C15+E15))*24)&lt;$T$8)=TRUE,$T$8-(((B16+D16)-(C15+E15))*24),IF(AND(J14&gt;0,(((B16+D16)-(C14+E14))*24)&lt;$T$8)=TRUE,$T$8-(((B16+D16)-(C14+E14))*24),0)))))</f>
        <v>0</v>
      </c>
      <c r="AS16" s="231">
        <f t="shared" si="22"/>
        <v>0</v>
      </c>
      <c r="AT16" s="230">
        <f>IF(AND(G16=1,J16&gt;0)=TRUE,1,0)</f>
        <v>0</v>
      </c>
      <c r="AU16" s="230">
        <f t="shared" ref="AU16" si="55">IF(G16=2,1,0)</f>
        <v>0</v>
      </c>
      <c r="AV16" s="230">
        <f t="shared" ref="AV16" si="56">IF(G16=3,1,0)</f>
        <v>0</v>
      </c>
      <c r="AW16" s="230">
        <f t="shared" ref="AW16" si="57">IF(G16=4,1,0)</f>
        <v>0</v>
      </c>
      <c r="AX16" s="230">
        <f t="shared" ref="AX16" si="58">IF(G16=5,1,0)</f>
        <v>0</v>
      </c>
      <c r="AY16" s="230">
        <f t="shared" ref="AY16" si="59">IF(G16=6,1,0)</f>
        <v>0</v>
      </c>
      <c r="AZ16" s="230">
        <f t="shared" ref="AZ16" si="60">IF(G16=7,1,0)</f>
        <v>0</v>
      </c>
      <c r="BA16" s="230">
        <f t="shared" ref="BA16" si="61">IF(G16=8,1,0)</f>
        <v>0</v>
      </c>
      <c r="BB16" s="230">
        <f t="shared" ref="BB16" si="62">IF(G16=9,1,0)</f>
        <v>0</v>
      </c>
    </row>
    <row r="17" spans="1:57" ht="9" customHeight="1">
      <c r="A17" s="105">
        <f>B16</f>
        <v>42938</v>
      </c>
      <c r="B17" s="106">
        <f>C16</f>
        <v>42938</v>
      </c>
      <c r="C17" s="106">
        <f t="shared" si="1"/>
        <v>42938</v>
      </c>
      <c r="D17" s="107">
        <v>0</v>
      </c>
      <c r="E17" s="108">
        <f t="shared" si="31"/>
        <v>0</v>
      </c>
      <c r="F17" s="109">
        <v>0</v>
      </c>
      <c r="G17" s="110">
        <v>1</v>
      </c>
      <c r="H17" s="110"/>
      <c r="I17" s="111"/>
      <c r="J17" s="112">
        <f t="shared" si="32"/>
        <v>0</v>
      </c>
      <c r="K17" s="112">
        <f t="shared" si="33"/>
        <v>0</v>
      </c>
      <c r="L17" s="112">
        <f t="shared" si="2"/>
        <v>0</v>
      </c>
      <c r="M17" s="112">
        <f t="shared" si="3"/>
        <v>0</v>
      </c>
      <c r="N17" s="112">
        <f t="shared" si="4"/>
        <v>0</v>
      </c>
      <c r="O17" s="112">
        <f t="shared" si="5"/>
        <v>0</v>
      </c>
      <c r="P17" s="112">
        <f t="shared" si="6"/>
        <v>0</v>
      </c>
      <c r="Q17" s="112">
        <f t="shared" si="7"/>
        <v>0</v>
      </c>
      <c r="R17" s="113"/>
      <c r="S17" s="113"/>
      <c r="T17" s="113"/>
      <c r="U17" s="114"/>
      <c r="V17" s="230">
        <f t="shared" si="8"/>
        <v>0</v>
      </c>
      <c r="W17" s="230">
        <f t="shared" si="34"/>
        <v>0</v>
      </c>
      <c r="X17" s="230">
        <f t="shared" si="35"/>
        <v>0</v>
      </c>
      <c r="Y17" s="230">
        <f t="shared" si="36"/>
        <v>0</v>
      </c>
      <c r="Z17" s="230">
        <f t="shared" si="10"/>
        <v>0</v>
      </c>
      <c r="AA17" s="230">
        <f t="shared" si="11"/>
        <v>0</v>
      </c>
      <c r="AB17" s="230">
        <f t="shared" si="12"/>
        <v>0</v>
      </c>
      <c r="AC17" s="230">
        <f t="shared" si="13"/>
        <v>0</v>
      </c>
      <c r="AD17" s="230">
        <f t="shared" si="37"/>
        <v>0</v>
      </c>
      <c r="AE17" s="230">
        <f t="shared" si="38"/>
        <v>0</v>
      </c>
      <c r="AF17" s="230">
        <f t="shared" si="39"/>
        <v>0</v>
      </c>
      <c r="AG17" s="230">
        <f t="shared" si="15"/>
        <v>0</v>
      </c>
      <c r="AH17" s="230">
        <f t="shared" si="40"/>
        <v>0</v>
      </c>
      <c r="AI17" s="230">
        <f t="shared" si="41"/>
        <v>0</v>
      </c>
      <c r="AJ17" s="230">
        <f t="shared" si="42"/>
        <v>0</v>
      </c>
      <c r="AK17" s="230">
        <f t="shared" si="17"/>
        <v>0</v>
      </c>
      <c r="AL17" s="230">
        <f t="shared" si="43"/>
        <v>0</v>
      </c>
      <c r="AM17" s="230">
        <f t="shared" si="44"/>
        <v>0</v>
      </c>
      <c r="AN17" s="230">
        <f t="shared" si="19"/>
        <v>0</v>
      </c>
      <c r="AO17" s="230">
        <f t="shared" si="20"/>
        <v>0</v>
      </c>
      <c r="AP17" s="230">
        <f t="shared" si="21"/>
        <v>0</v>
      </c>
      <c r="AQ17" s="231">
        <f t="shared" ref="AQ17" si="63">IF(G17=0,0,IF(OR(G16&gt;=4,G17&gt;=4)=TRUE,0,IF(AND(J16=0,J17=0)=TRUE,0,IF((AS16+AS17)&lt;=$T$9,0,IF((AS16+AS17)&gt;$T$9,IF(J17=0,IF(((C16+E16)*24)+$T$8&gt;(B18+D16)*24,IF(((((C16+E16)*24)+$T$8)-((B18+D16)*24)-AR18)&gt;0,(((C16+E16)*24)+$T$8)-((B18+D16)*24)-AR18,IF(((C17+E17)*24)+$T$8&gt;(B18+D16)*24,IF(((((C17+E17)*24)+$T$8)-((B18+D16)*24)-AR18)&gt;0,(((C17+E17)*24)+$T$8)-((B18+D16)*24)-AR18,0))))))))))</f>
        <v>0</v>
      </c>
      <c r="AS17" s="231">
        <f t="shared" si="22"/>
        <v>0</v>
      </c>
      <c r="AT17" s="230">
        <f>IF(AT16=1,0,IF(AND(G17=1,J17&gt;0)=TRUE,1,0))</f>
        <v>0</v>
      </c>
      <c r="AU17" s="230">
        <f>IF(AU16=1,0,IF(G17=2,1,0))</f>
        <v>0</v>
      </c>
      <c r="AV17" s="230">
        <f>IF(AV16=1,0,IF(G17=3,1,0))</f>
        <v>0</v>
      </c>
      <c r="AW17" s="230">
        <f>IF(AW16=1,0,IF(G17=4,1,0))</f>
        <v>0</v>
      </c>
      <c r="AX17" s="230">
        <f>IF(AX16=1,0,IF(G17=5,1,0))</f>
        <v>0</v>
      </c>
      <c r="AY17" s="230">
        <f>IF(AY16=1,0,IF(G17=6,1,0))</f>
        <v>0</v>
      </c>
      <c r="AZ17" s="230">
        <f>IF(AZ16=1,0,IF(G17=7,1,0))</f>
        <v>0</v>
      </c>
      <c r="BA17" s="230">
        <f>IF(BA16=1,0,IF(G17=8,1,0))</f>
        <v>0</v>
      </c>
      <c r="BB17" s="230">
        <f>IF(BB16=1,0,IF(G17=9,1,0))</f>
        <v>0</v>
      </c>
      <c r="BC17" s="230">
        <f>IF(J16+J17&gt;0,BC15+1,IF(BC15&lt;=6,0,BC15-6))</f>
        <v>0</v>
      </c>
      <c r="BD17" s="230">
        <f>IF(BC17&gt;13,1,0)</f>
        <v>0</v>
      </c>
      <c r="BE17" s="230">
        <f>IF($J16+$J17&gt;0,$BC15+1,0)</f>
        <v>0</v>
      </c>
    </row>
    <row r="18" spans="1:57" ht="9" customHeight="1">
      <c r="A18" s="73">
        <f t="shared" si="45"/>
        <v>42939</v>
      </c>
      <c r="B18" s="74">
        <f>B16+1</f>
        <v>42939</v>
      </c>
      <c r="C18" s="74">
        <f t="shared" si="1"/>
        <v>42939</v>
      </c>
      <c r="D18" s="75">
        <v>0</v>
      </c>
      <c r="E18" s="76">
        <f t="shared" ref="E18:E23" si="64">D18</f>
        <v>0</v>
      </c>
      <c r="F18" s="77">
        <v>0</v>
      </c>
      <c r="G18" s="78">
        <v>1</v>
      </c>
      <c r="H18" s="78"/>
      <c r="I18" s="79"/>
      <c r="J18" s="80">
        <f t="shared" si="32"/>
        <v>0</v>
      </c>
      <c r="K18" s="80">
        <f t="shared" si="33"/>
        <v>0</v>
      </c>
      <c r="L18" s="80">
        <f t="shared" si="2"/>
        <v>0</v>
      </c>
      <c r="M18" s="80">
        <f t="shared" si="3"/>
        <v>0</v>
      </c>
      <c r="N18" s="80">
        <f t="shared" si="4"/>
        <v>0</v>
      </c>
      <c r="O18" s="80">
        <f t="shared" si="5"/>
        <v>0</v>
      </c>
      <c r="P18" s="80">
        <f t="shared" si="6"/>
        <v>0</v>
      </c>
      <c r="Q18" s="80">
        <f t="shared" si="7"/>
        <v>0</v>
      </c>
      <c r="R18" s="81"/>
      <c r="S18" s="81"/>
      <c r="T18" s="81"/>
      <c r="U18" s="82"/>
      <c r="V18" s="230">
        <f t="shared" si="8"/>
        <v>0</v>
      </c>
      <c r="W18" s="230">
        <f t="shared" si="34"/>
        <v>0</v>
      </c>
      <c r="X18" s="230">
        <f t="shared" si="35"/>
        <v>0</v>
      </c>
      <c r="Y18" s="230">
        <f t="shared" si="36"/>
        <v>0</v>
      </c>
      <c r="Z18" s="230">
        <f t="shared" si="10"/>
        <v>0</v>
      </c>
      <c r="AA18" s="230">
        <f t="shared" si="11"/>
        <v>0</v>
      </c>
      <c r="AB18" s="230">
        <f t="shared" si="12"/>
        <v>0</v>
      </c>
      <c r="AC18" s="230">
        <f t="shared" si="13"/>
        <v>0</v>
      </c>
      <c r="AD18" s="230">
        <f t="shared" si="37"/>
        <v>0</v>
      </c>
      <c r="AE18" s="230">
        <f t="shared" si="38"/>
        <v>0</v>
      </c>
      <c r="AF18" s="230">
        <f t="shared" si="39"/>
        <v>0</v>
      </c>
      <c r="AG18" s="230">
        <f t="shared" si="15"/>
        <v>0</v>
      </c>
      <c r="AH18" s="230">
        <f t="shared" si="40"/>
        <v>0</v>
      </c>
      <c r="AI18" s="230">
        <f t="shared" si="41"/>
        <v>0</v>
      </c>
      <c r="AJ18" s="230">
        <f t="shared" si="42"/>
        <v>0</v>
      </c>
      <c r="AK18" s="230">
        <f t="shared" si="17"/>
        <v>0</v>
      </c>
      <c r="AL18" s="230">
        <f t="shared" si="43"/>
        <v>0</v>
      </c>
      <c r="AM18" s="230">
        <f t="shared" si="44"/>
        <v>0</v>
      </c>
      <c r="AN18" s="230">
        <f t="shared" si="19"/>
        <v>0</v>
      </c>
      <c r="AO18" s="230">
        <f t="shared" si="20"/>
        <v>0</v>
      </c>
      <c r="AP18" s="230">
        <f t="shared" si="21"/>
        <v>0</v>
      </c>
      <c r="AR18" s="231">
        <f t="shared" ref="AR18" si="65">IF(G18=0,0,IF(OR(G16&gt;=4,G17&gt;=4)=TRUE,0,IF(J18=0,0,IF(AND(J17&gt;0,(((B18+D18)-(C17+E17))*24)&lt;$T$8)=TRUE,$T$8-(((B18+D18)-(C17+E17))*24),IF(AND(J16&gt;0,(((B18+D18)-(C16+E16))*24)&lt;$T$8)=TRUE,$T$8-(((B18+D18)-(C16+E16))*24),0)))))</f>
        <v>0</v>
      </c>
      <c r="AS18" s="231">
        <f t="shared" si="22"/>
        <v>0</v>
      </c>
      <c r="AT18" s="230">
        <f>IF(AND(G18=1,J18&gt;0)=TRUE,1,0)</f>
        <v>0</v>
      </c>
      <c r="AU18" s="230">
        <f t="shared" ref="AU18" si="66">IF(G18=2,1,0)</f>
        <v>0</v>
      </c>
      <c r="AV18" s="230">
        <f t="shared" ref="AV18" si="67">IF(G18=3,1,0)</f>
        <v>0</v>
      </c>
      <c r="AW18" s="230">
        <f t="shared" ref="AW18" si="68">IF(G18=4,1,0)</f>
        <v>0</v>
      </c>
      <c r="AX18" s="230">
        <f t="shared" ref="AX18" si="69">IF(G18=5,1,0)</f>
        <v>0</v>
      </c>
      <c r="AY18" s="230">
        <f t="shared" ref="AY18" si="70">IF(G18=6,1,0)</f>
        <v>0</v>
      </c>
      <c r="AZ18" s="230">
        <f t="shared" ref="AZ18" si="71">IF(G18=7,1,0)</f>
        <v>0</v>
      </c>
      <c r="BA18" s="230">
        <f t="shared" ref="BA18" si="72">IF(G18=8,1,0)</f>
        <v>0</v>
      </c>
      <c r="BB18" s="230">
        <f t="shared" ref="BB18" si="73">IF(G18=9,1,0)</f>
        <v>0</v>
      </c>
    </row>
    <row r="19" spans="1:57" ht="9" customHeight="1">
      <c r="A19" s="105">
        <f>B18</f>
        <v>42939</v>
      </c>
      <c r="B19" s="106">
        <f>C18</f>
        <v>42939</v>
      </c>
      <c r="C19" s="106">
        <f t="shared" si="1"/>
        <v>42939</v>
      </c>
      <c r="D19" s="107">
        <v>0</v>
      </c>
      <c r="E19" s="108">
        <f t="shared" si="64"/>
        <v>0</v>
      </c>
      <c r="F19" s="109">
        <v>0</v>
      </c>
      <c r="G19" s="110">
        <v>1</v>
      </c>
      <c r="H19" s="110"/>
      <c r="I19" s="111"/>
      <c r="J19" s="112">
        <f t="shared" si="32"/>
        <v>0</v>
      </c>
      <c r="K19" s="112">
        <f t="shared" si="33"/>
        <v>0</v>
      </c>
      <c r="L19" s="112">
        <f t="shared" si="2"/>
        <v>0</v>
      </c>
      <c r="M19" s="112">
        <f t="shared" si="3"/>
        <v>0</v>
      </c>
      <c r="N19" s="112">
        <f t="shared" si="4"/>
        <v>0</v>
      </c>
      <c r="O19" s="112">
        <f t="shared" si="5"/>
        <v>0</v>
      </c>
      <c r="P19" s="112">
        <f t="shared" si="6"/>
        <v>0</v>
      </c>
      <c r="Q19" s="112">
        <f t="shared" si="7"/>
        <v>0</v>
      </c>
      <c r="R19" s="113"/>
      <c r="S19" s="113"/>
      <c r="T19" s="113"/>
      <c r="U19" s="114"/>
      <c r="V19" s="230">
        <f t="shared" si="8"/>
        <v>0</v>
      </c>
      <c r="W19" s="230">
        <f t="shared" si="34"/>
        <v>0</v>
      </c>
      <c r="X19" s="230">
        <f t="shared" si="35"/>
        <v>0</v>
      </c>
      <c r="Y19" s="230">
        <f t="shared" si="36"/>
        <v>0</v>
      </c>
      <c r="Z19" s="230">
        <f t="shared" si="10"/>
        <v>0</v>
      </c>
      <c r="AA19" s="230">
        <f t="shared" si="11"/>
        <v>0</v>
      </c>
      <c r="AB19" s="230">
        <f t="shared" si="12"/>
        <v>0</v>
      </c>
      <c r="AC19" s="230">
        <f t="shared" si="13"/>
        <v>0</v>
      </c>
      <c r="AD19" s="230">
        <f t="shared" si="37"/>
        <v>0</v>
      </c>
      <c r="AE19" s="230">
        <f t="shared" si="38"/>
        <v>0</v>
      </c>
      <c r="AF19" s="230">
        <f t="shared" si="39"/>
        <v>0</v>
      </c>
      <c r="AG19" s="230">
        <f t="shared" si="15"/>
        <v>0</v>
      </c>
      <c r="AH19" s="230">
        <f t="shared" si="40"/>
        <v>0</v>
      </c>
      <c r="AI19" s="230">
        <f t="shared" si="41"/>
        <v>0</v>
      </c>
      <c r="AJ19" s="230">
        <f t="shared" si="42"/>
        <v>0</v>
      </c>
      <c r="AK19" s="230">
        <f t="shared" si="17"/>
        <v>0</v>
      </c>
      <c r="AL19" s="230">
        <f t="shared" si="43"/>
        <v>0</v>
      </c>
      <c r="AM19" s="230">
        <f t="shared" si="44"/>
        <v>0</v>
      </c>
      <c r="AN19" s="230">
        <f t="shared" si="19"/>
        <v>0</v>
      </c>
      <c r="AO19" s="230">
        <f t="shared" si="20"/>
        <v>0</v>
      </c>
      <c r="AP19" s="230">
        <f t="shared" si="21"/>
        <v>0</v>
      </c>
      <c r="AQ19" s="231">
        <f t="shared" ref="AQ19" si="74">IF(G19=0,0,IF(OR(G18&gt;=4,G19&gt;=4)=TRUE,0,IF(AND(J18=0,J19=0)=TRUE,0,IF((AS18+AS19)&lt;=$T$9,0,IF((AS18+AS19)&gt;$T$9,IF(J19=0,IF(((C18+E18)*24)+$T$8&gt;(B20+D18)*24,IF(((((C18+E18)*24)+$T$8)-((B20+D18)*24)-AR20)&gt;0,(((C18+E18)*24)+$T$8)-((B20+D18)*24)-AR20,IF(((C19+E19)*24)+$T$8&gt;(B20+D18)*24,IF(((((C19+E19)*24)+$T$8)-((B20+D18)*24)-AR20)&gt;0,(((C19+E19)*24)+$T$8)-((B20+D18)*24)-AR20,0))))))))))</f>
        <v>0</v>
      </c>
      <c r="AS19" s="231">
        <f t="shared" si="22"/>
        <v>0</v>
      </c>
      <c r="AT19" s="230">
        <f>IF(AT18=1,0,IF(AND(G19=1,J19&gt;0)=TRUE,1,0))</f>
        <v>0</v>
      </c>
      <c r="AU19" s="230">
        <f>IF(AU18=1,0,IF(G19=2,1,0))</f>
        <v>0</v>
      </c>
      <c r="AV19" s="230">
        <f>IF(AV18=1,0,IF(G19=3,1,0))</f>
        <v>0</v>
      </c>
      <c r="AW19" s="230">
        <f>IF(AW18=1,0,IF(G19=4,1,0))</f>
        <v>0</v>
      </c>
      <c r="AX19" s="230">
        <f>IF(AX18=1,0,IF(G19=5,1,0))</f>
        <v>0</v>
      </c>
      <c r="AY19" s="230">
        <f>IF(AY18=1,0,IF(G19=6,1,0))</f>
        <v>0</v>
      </c>
      <c r="AZ19" s="230">
        <f>IF(AZ18=1,0,IF(G19=7,1,0))</f>
        <v>0</v>
      </c>
      <c r="BA19" s="230">
        <f>IF(BA18=1,0,IF(G19=8,1,0))</f>
        <v>0</v>
      </c>
      <c r="BB19" s="230">
        <f>IF(BB18=1,0,IF(G19=9,1,0))</f>
        <v>0</v>
      </c>
      <c r="BC19" s="230">
        <f>IF(J18+J19&gt;0,BC17+1,IF(BC17&lt;=6,0,BC17-6))</f>
        <v>0</v>
      </c>
      <c r="BD19" s="230">
        <f>IF(BC19&gt;13,1,0)</f>
        <v>0</v>
      </c>
      <c r="BE19" s="230">
        <f>IF($J18+$J19&gt;0,$BC17+1,0)</f>
        <v>0</v>
      </c>
    </row>
    <row r="20" spans="1:57" ht="9" customHeight="1">
      <c r="A20" s="73">
        <f t="shared" si="45"/>
        <v>42940</v>
      </c>
      <c r="B20" s="74">
        <f>B18+1</f>
        <v>42940</v>
      </c>
      <c r="C20" s="74">
        <f t="shared" si="1"/>
        <v>42940</v>
      </c>
      <c r="D20" s="75">
        <v>0</v>
      </c>
      <c r="E20" s="76">
        <f>D20</f>
        <v>0</v>
      </c>
      <c r="F20" s="77">
        <v>0</v>
      </c>
      <c r="G20" s="78">
        <v>1</v>
      </c>
      <c r="H20" s="78"/>
      <c r="I20" s="79"/>
      <c r="J20" s="80">
        <f t="shared" si="32"/>
        <v>0</v>
      </c>
      <c r="K20" s="80">
        <f t="shared" si="33"/>
        <v>0</v>
      </c>
      <c r="L20" s="80">
        <f t="shared" si="2"/>
        <v>0</v>
      </c>
      <c r="M20" s="80">
        <f t="shared" si="3"/>
        <v>0</v>
      </c>
      <c r="N20" s="80" t="b">
        <f t="shared" si="4"/>
        <v>0</v>
      </c>
      <c r="O20" s="80">
        <f t="shared" si="5"/>
        <v>0</v>
      </c>
      <c r="P20" s="80">
        <f t="shared" si="6"/>
        <v>0</v>
      </c>
      <c r="Q20" s="80">
        <f t="shared" si="7"/>
        <v>0</v>
      </c>
      <c r="R20" s="81"/>
      <c r="S20" s="81"/>
      <c r="T20" s="81"/>
      <c r="U20" s="82"/>
      <c r="V20" s="230">
        <f t="shared" si="8"/>
        <v>0</v>
      </c>
      <c r="W20" s="230">
        <f t="shared" si="34"/>
        <v>0</v>
      </c>
      <c r="X20" s="230" t="b">
        <f t="shared" si="35"/>
        <v>0</v>
      </c>
      <c r="Y20" s="230">
        <f t="shared" si="36"/>
        <v>0</v>
      </c>
      <c r="Z20" s="230">
        <f t="shared" si="10"/>
        <v>0</v>
      </c>
      <c r="AA20" s="230">
        <f t="shared" si="11"/>
        <v>0</v>
      </c>
      <c r="AB20" s="230">
        <f t="shared" si="12"/>
        <v>0</v>
      </c>
      <c r="AC20" s="230">
        <f t="shared" si="13"/>
        <v>0</v>
      </c>
      <c r="AD20" s="230">
        <f t="shared" si="37"/>
        <v>0</v>
      </c>
      <c r="AE20" s="230">
        <f t="shared" si="38"/>
        <v>0</v>
      </c>
      <c r="AF20" s="230">
        <f t="shared" si="39"/>
        <v>0</v>
      </c>
      <c r="AG20" s="230">
        <f t="shared" si="15"/>
        <v>0</v>
      </c>
      <c r="AH20" s="230">
        <f t="shared" si="40"/>
        <v>0</v>
      </c>
      <c r="AI20" s="230">
        <f t="shared" si="41"/>
        <v>0</v>
      </c>
      <c r="AJ20" s="230">
        <f t="shared" si="42"/>
        <v>0</v>
      </c>
      <c r="AK20" s="230">
        <f t="shared" si="17"/>
        <v>0</v>
      </c>
      <c r="AL20" s="230">
        <f t="shared" si="43"/>
        <v>0</v>
      </c>
      <c r="AM20" s="230">
        <f t="shared" si="44"/>
        <v>0</v>
      </c>
      <c r="AN20" s="230">
        <f t="shared" si="19"/>
        <v>0</v>
      </c>
      <c r="AO20" s="230">
        <f t="shared" si="20"/>
        <v>0</v>
      </c>
      <c r="AP20" s="230">
        <f t="shared" si="21"/>
        <v>0</v>
      </c>
      <c r="AR20" s="231">
        <f t="shared" ref="AR20" si="75">IF(G20=0,0,IF(OR(G18&gt;=4,G19&gt;=4)=TRUE,0,IF(J20=0,0,IF(AND(J19&gt;0,(((B20+D20)-(C19+E19))*24)&lt;$T$8)=TRUE,$T$8-(((B20+D20)-(C19+E19))*24),IF(AND(J18&gt;0,(((B20+D20)-(C18+E18))*24)&lt;$T$8)=TRUE,$T$8-(((B20+D20)-(C18+E18))*24),0)))))</f>
        <v>0</v>
      </c>
      <c r="AS20" s="231">
        <f t="shared" si="22"/>
        <v>0</v>
      </c>
      <c r="AT20" s="230">
        <f>IF(AND(G20=1,J20&gt;0)=TRUE,1,0)</f>
        <v>0</v>
      </c>
      <c r="AU20" s="230">
        <f t="shared" ref="AU20" si="76">IF(G20=2,1,0)</f>
        <v>0</v>
      </c>
      <c r="AV20" s="230">
        <f t="shared" ref="AV20" si="77">IF(G20=3,1,0)</f>
        <v>0</v>
      </c>
      <c r="AW20" s="230">
        <f t="shared" ref="AW20" si="78">IF(G20=4,1,0)</f>
        <v>0</v>
      </c>
      <c r="AX20" s="230">
        <f t="shared" ref="AX20" si="79">IF(G20=5,1,0)</f>
        <v>0</v>
      </c>
      <c r="AY20" s="230">
        <f t="shared" ref="AY20" si="80">IF(G20=6,1,0)</f>
        <v>0</v>
      </c>
      <c r="AZ20" s="230">
        <f t="shared" ref="AZ20" si="81">IF(G20=7,1,0)</f>
        <v>0</v>
      </c>
      <c r="BA20" s="230">
        <f t="shared" ref="BA20" si="82">IF(G20=8,1,0)</f>
        <v>0</v>
      </c>
      <c r="BB20" s="230">
        <f t="shared" ref="BB20" si="83">IF(G20=9,1,0)</f>
        <v>0</v>
      </c>
    </row>
    <row r="21" spans="1:57" ht="9" customHeight="1">
      <c r="A21" s="105">
        <f>B20</f>
        <v>42940</v>
      </c>
      <c r="B21" s="106">
        <f>C20</f>
        <v>42940</v>
      </c>
      <c r="C21" s="106">
        <f t="shared" si="1"/>
        <v>42940</v>
      </c>
      <c r="D21" s="107">
        <v>0</v>
      </c>
      <c r="E21" s="108">
        <f>D21</f>
        <v>0</v>
      </c>
      <c r="F21" s="109">
        <v>0</v>
      </c>
      <c r="G21" s="110">
        <v>1</v>
      </c>
      <c r="H21" s="110"/>
      <c r="I21" s="111"/>
      <c r="J21" s="112">
        <f t="shared" si="32"/>
        <v>0</v>
      </c>
      <c r="K21" s="112">
        <f t="shared" si="33"/>
        <v>0</v>
      </c>
      <c r="L21" s="112">
        <f t="shared" si="2"/>
        <v>0</v>
      </c>
      <c r="M21" s="112">
        <f t="shared" si="3"/>
        <v>0</v>
      </c>
      <c r="N21" s="112" t="b">
        <f t="shared" si="4"/>
        <v>0</v>
      </c>
      <c r="O21" s="112">
        <f t="shared" si="5"/>
        <v>0</v>
      </c>
      <c r="P21" s="112">
        <f t="shared" si="6"/>
        <v>0</v>
      </c>
      <c r="Q21" s="112">
        <f t="shared" si="7"/>
        <v>0</v>
      </c>
      <c r="R21" s="113"/>
      <c r="S21" s="113"/>
      <c r="T21" s="113"/>
      <c r="U21" s="114"/>
      <c r="V21" s="230">
        <f t="shared" si="8"/>
        <v>0</v>
      </c>
      <c r="W21" s="230">
        <f t="shared" si="34"/>
        <v>0</v>
      </c>
      <c r="X21" s="230" t="b">
        <f t="shared" si="35"/>
        <v>0</v>
      </c>
      <c r="Y21" s="230">
        <f t="shared" si="36"/>
        <v>0</v>
      </c>
      <c r="Z21" s="230">
        <f t="shared" si="10"/>
        <v>0</v>
      </c>
      <c r="AA21" s="230">
        <f t="shared" si="11"/>
        <v>0</v>
      </c>
      <c r="AB21" s="230">
        <f t="shared" si="12"/>
        <v>0</v>
      </c>
      <c r="AC21" s="230">
        <f t="shared" si="13"/>
        <v>0</v>
      </c>
      <c r="AD21" s="230">
        <f t="shared" si="37"/>
        <v>0</v>
      </c>
      <c r="AE21" s="230">
        <f t="shared" si="38"/>
        <v>0</v>
      </c>
      <c r="AF21" s="230">
        <f t="shared" si="39"/>
        <v>0</v>
      </c>
      <c r="AG21" s="230">
        <f t="shared" si="15"/>
        <v>0</v>
      </c>
      <c r="AH21" s="230">
        <f t="shared" si="40"/>
        <v>0</v>
      </c>
      <c r="AI21" s="230">
        <f t="shared" si="41"/>
        <v>0</v>
      </c>
      <c r="AJ21" s="230">
        <f t="shared" si="42"/>
        <v>0</v>
      </c>
      <c r="AK21" s="230">
        <f t="shared" si="17"/>
        <v>0</v>
      </c>
      <c r="AL21" s="230">
        <f t="shared" si="43"/>
        <v>0</v>
      </c>
      <c r="AM21" s="230">
        <f t="shared" si="44"/>
        <v>0</v>
      </c>
      <c r="AN21" s="230">
        <f t="shared" si="19"/>
        <v>0</v>
      </c>
      <c r="AO21" s="230">
        <f t="shared" si="20"/>
        <v>0</v>
      </c>
      <c r="AP21" s="230">
        <f t="shared" si="21"/>
        <v>0</v>
      </c>
      <c r="AQ21" s="231">
        <f t="shared" ref="AQ21" si="84">IF(G21=0,0,IF(OR(G20&gt;=4,G21&gt;=4)=TRUE,0,IF(AND(J20=0,J21=0)=TRUE,0,IF((AS20+AS21)&lt;=$T$9,0,IF((AS20+AS21)&gt;$T$9,IF(J21=0,IF(((C20+E20)*24)+$T$8&gt;(B22+D20)*24,IF(((((C20+E20)*24)+$T$8)-((B22+D20)*24)-AR22)&gt;0,(((C20+E20)*24)+$T$8)-((B22+D20)*24)-AR22,IF(((C21+E21)*24)+$T$8&gt;(B22+D20)*24,IF(((((C21+E21)*24)+$T$8)-((B22+D20)*24)-AR22)&gt;0,(((C21+E21)*24)+$T$8)-((B22+D20)*24)-AR22,0))))))))))</f>
        <v>0</v>
      </c>
      <c r="AS21" s="231">
        <f t="shared" si="22"/>
        <v>0</v>
      </c>
      <c r="AT21" s="230">
        <f>IF(AT20=1,0,IF(AND(G21=1,J21&gt;0)=TRUE,1,0))</f>
        <v>0</v>
      </c>
      <c r="AU21" s="230">
        <f>IF(AU20=1,0,IF(G21=2,1,0))</f>
        <v>0</v>
      </c>
      <c r="AV21" s="230">
        <f>IF(AV20=1,0,IF(G21=3,1,0))</f>
        <v>0</v>
      </c>
      <c r="AW21" s="230">
        <f>IF(AW20=1,0,IF(G21=4,1,0))</f>
        <v>0</v>
      </c>
      <c r="AX21" s="230">
        <f>IF(AX20=1,0,IF(G21=5,1,0))</f>
        <v>0</v>
      </c>
      <c r="AY21" s="230">
        <f>IF(AY20=1,0,IF(G21=6,1,0))</f>
        <v>0</v>
      </c>
      <c r="AZ21" s="230">
        <f>IF(AZ20=1,0,IF(G21=7,1,0))</f>
        <v>0</v>
      </c>
      <c r="BA21" s="230">
        <f>IF(BA20=1,0,IF(G21=8,1,0))</f>
        <v>0</v>
      </c>
      <c r="BB21" s="230">
        <f>IF(BB20=1,0,IF(G21=9,1,0))</f>
        <v>0</v>
      </c>
      <c r="BC21" s="230">
        <f>IF(J20+J21&gt;0,BC19+1,IF(BC19&lt;=6,0,BC19-6))</f>
        <v>0</v>
      </c>
      <c r="BD21" s="230">
        <f>IF(BC21&gt;13,1,0)</f>
        <v>0</v>
      </c>
      <c r="BE21" s="230">
        <f>IF($J20+$J21&gt;0,$BC19+1,0)</f>
        <v>0</v>
      </c>
    </row>
    <row r="22" spans="1:57" ht="9" customHeight="1">
      <c r="A22" s="73">
        <f t="shared" si="45"/>
        <v>42941</v>
      </c>
      <c r="B22" s="74">
        <f>B20+1</f>
        <v>42941</v>
      </c>
      <c r="C22" s="74">
        <f t="shared" si="1"/>
        <v>42941</v>
      </c>
      <c r="D22" s="75">
        <v>0</v>
      </c>
      <c r="E22" s="76">
        <f>D22</f>
        <v>0</v>
      </c>
      <c r="F22" s="77">
        <v>0</v>
      </c>
      <c r="G22" s="78">
        <v>1</v>
      </c>
      <c r="H22" s="78"/>
      <c r="I22" s="79"/>
      <c r="J22" s="80">
        <f t="shared" si="32"/>
        <v>0</v>
      </c>
      <c r="K22" s="80">
        <f t="shared" si="33"/>
        <v>0</v>
      </c>
      <c r="L22" s="80">
        <f t="shared" si="2"/>
        <v>0</v>
      </c>
      <c r="M22" s="80">
        <f t="shared" si="3"/>
        <v>0</v>
      </c>
      <c r="N22" s="80" t="b">
        <f t="shared" si="4"/>
        <v>0</v>
      </c>
      <c r="O22" s="80">
        <f t="shared" si="5"/>
        <v>0</v>
      </c>
      <c r="P22" s="80">
        <f t="shared" si="6"/>
        <v>0</v>
      </c>
      <c r="Q22" s="80">
        <f t="shared" si="7"/>
        <v>0</v>
      </c>
      <c r="R22" s="81"/>
      <c r="S22" s="81"/>
      <c r="T22" s="81"/>
      <c r="U22" s="82"/>
      <c r="V22" s="230">
        <f t="shared" si="8"/>
        <v>0</v>
      </c>
      <c r="W22" s="230">
        <f t="shared" si="34"/>
        <v>0</v>
      </c>
      <c r="X22" s="230" t="b">
        <f t="shared" si="35"/>
        <v>0</v>
      </c>
      <c r="Y22" s="230">
        <f t="shared" si="36"/>
        <v>0</v>
      </c>
      <c r="Z22" s="230">
        <f t="shared" si="10"/>
        <v>0</v>
      </c>
      <c r="AA22" s="230">
        <f t="shared" si="11"/>
        <v>0</v>
      </c>
      <c r="AB22" s="230">
        <f t="shared" si="12"/>
        <v>0</v>
      </c>
      <c r="AC22" s="230">
        <f t="shared" si="13"/>
        <v>0</v>
      </c>
      <c r="AD22" s="230">
        <f t="shared" si="37"/>
        <v>0</v>
      </c>
      <c r="AE22" s="230">
        <f t="shared" si="38"/>
        <v>0</v>
      </c>
      <c r="AF22" s="230">
        <f t="shared" si="39"/>
        <v>0</v>
      </c>
      <c r="AG22" s="230">
        <f t="shared" si="15"/>
        <v>0</v>
      </c>
      <c r="AH22" s="230">
        <f t="shared" si="40"/>
        <v>0</v>
      </c>
      <c r="AI22" s="230">
        <f t="shared" si="41"/>
        <v>0</v>
      </c>
      <c r="AJ22" s="230">
        <f t="shared" si="42"/>
        <v>0</v>
      </c>
      <c r="AK22" s="230">
        <f t="shared" si="17"/>
        <v>0</v>
      </c>
      <c r="AL22" s="230">
        <f t="shared" si="43"/>
        <v>0</v>
      </c>
      <c r="AM22" s="230">
        <f t="shared" si="44"/>
        <v>0</v>
      </c>
      <c r="AN22" s="230">
        <f t="shared" si="19"/>
        <v>0</v>
      </c>
      <c r="AO22" s="230">
        <f t="shared" si="20"/>
        <v>0</v>
      </c>
      <c r="AP22" s="230">
        <f t="shared" si="21"/>
        <v>0</v>
      </c>
      <c r="AR22" s="231">
        <f t="shared" ref="AR22" si="85">IF(G22=0,0,IF(OR(G20&gt;=4,G21&gt;=4)=TRUE,0,IF(J22=0,0,IF(AND(J21&gt;0,(((B22+D22)-(C21+E21))*24)&lt;$T$8)=TRUE,$T$8-(((B22+D22)-(C21+E21))*24),IF(AND(J20&gt;0,(((B22+D22)-(C20+E20))*24)&lt;$T$8)=TRUE,$T$8-(((B22+D22)-(C20+E20))*24),0)))))</f>
        <v>0</v>
      </c>
      <c r="AS22" s="231">
        <f t="shared" si="22"/>
        <v>0</v>
      </c>
      <c r="AT22" s="230">
        <f>IF(AND(G22=1,J22&gt;0)=TRUE,1,0)</f>
        <v>0</v>
      </c>
      <c r="AU22" s="230">
        <f t="shared" ref="AU22" si="86">IF(G22=2,1,0)</f>
        <v>0</v>
      </c>
      <c r="AV22" s="230">
        <f t="shared" ref="AV22" si="87">IF(G22=3,1,0)</f>
        <v>0</v>
      </c>
      <c r="AW22" s="230">
        <f t="shared" ref="AW22" si="88">IF(G22=4,1,0)</f>
        <v>0</v>
      </c>
      <c r="AX22" s="230">
        <f t="shared" ref="AX22" si="89">IF(G22=5,1,0)</f>
        <v>0</v>
      </c>
      <c r="AY22" s="230">
        <f t="shared" ref="AY22" si="90">IF(G22=6,1,0)</f>
        <v>0</v>
      </c>
      <c r="AZ22" s="230">
        <f t="shared" ref="AZ22" si="91">IF(G22=7,1,0)</f>
        <v>0</v>
      </c>
      <c r="BA22" s="230">
        <f t="shared" ref="BA22" si="92">IF(G22=8,1,0)</f>
        <v>0</v>
      </c>
      <c r="BB22" s="230">
        <f t="shared" ref="BB22" si="93">IF(G22=9,1,0)</f>
        <v>0</v>
      </c>
    </row>
    <row r="23" spans="1:57" ht="9" customHeight="1">
      <c r="A23" s="105">
        <f>B22</f>
        <v>42941</v>
      </c>
      <c r="B23" s="106">
        <f>C22</f>
        <v>42941</v>
      </c>
      <c r="C23" s="106">
        <f t="shared" si="1"/>
        <v>42941</v>
      </c>
      <c r="D23" s="107">
        <v>0</v>
      </c>
      <c r="E23" s="108">
        <f t="shared" si="64"/>
        <v>0</v>
      </c>
      <c r="F23" s="109">
        <v>0</v>
      </c>
      <c r="G23" s="110">
        <v>1</v>
      </c>
      <c r="H23" s="110"/>
      <c r="I23" s="111"/>
      <c r="J23" s="112">
        <f t="shared" si="32"/>
        <v>0</v>
      </c>
      <c r="K23" s="112">
        <f t="shared" si="33"/>
        <v>0</v>
      </c>
      <c r="L23" s="112">
        <f t="shared" si="2"/>
        <v>0</v>
      </c>
      <c r="M23" s="112">
        <f t="shared" si="3"/>
        <v>0</v>
      </c>
      <c r="N23" s="112" t="b">
        <f t="shared" si="4"/>
        <v>0</v>
      </c>
      <c r="O23" s="112">
        <f t="shared" si="5"/>
        <v>0</v>
      </c>
      <c r="P23" s="112">
        <f t="shared" si="6"/>
        <v>0</v>
      </c>
      <c r="Q23" s="112">
        <f t="shared" si="7"/>
        <v>0</v>
      </c>
      <c r="R23" s="113"/>
      <c r="S23" s="113"/>
      <c r="T23" s="113"/>
      <c r="U23" s="114"/>
      <c r="V23" s="230">
        <f t="shared" si="8"/>
        <v>0</v>
      </c>
      <c r="W23" s="230">
        <f t="shared" si="34"/>
        <v>0</v>
      </c>
      <c r="X23" s="230" t="b">
        <f t="shared" si="35"/>
        <v>0</v>
      </c>
      <c r="Y23" s="230">
        <f t="shared" si="36"/>
        <v>0</v>
      </c>
      <c r="Z23" s="230">
        <f t="shared" si="10"/>
        <v>0</v>
      </c>
      <c r="AA23" s="230">
        <f t="shared" si="11"/>
        <v>0</v>
      </c>
      <c r="AB23" s="230">
        <f t="shared" si="12"/>
        <v>0</v>
      </c>
      <c r="AC23" s="230">
        <f t="shared" si="13"/>
        <v>0</v>
      </c>
      <c r="AD23" s="230">
        <f t="shared" si="37"/>
        <v>0</v>
      </c>
      <c r="AE23" s="230">
        <f t="shared" si="38"/>
        <v>0</v>
      </c>
      <c r="AF23" s="230">
        <f t="shared" si="39"/>
        <v>0</v>
      </c>
      <c r="AG23" s="230">
        <f t="shared" si="15"/>
        <v>0</v>
      </c>
      <c r="AH23" s="230">
        <f t="shared" si="40"/>
        <v>0</v>
      </c>
      <c r="AI23" s="230">
        <f t="shared" si="41"/>
        <v>0</v>
      </c>
      <c r="AJ23" s="230">
        <f t="shared" si="42"/>
        <v>0</v>
      </c>
      <c r="AK23" s="230">
        <f t="shared" si="17"/>
        <v>0</v>
      </c>
      <c r="AL23" s="230">
        <f t="shared" si="43"/>
        <v>0</v>
      </c>
      <c r="AM23" s="230">
        <f t="shared" si="44"/>
        <v>0</v>
      </c>
      <c r="AN23" s="230">
        <f t="shared" si="19"/>
        <v>0</v>
      </c>
      <c r="AO23" s="230">
        <f t="shared" si="20"/>
        <v>0</v>
      </c>
      <c r="AP23" s="230">
        <f t="shared" si="21"/>
        <v>0</v>
      </c>
      <c r="AQ23" s="231">
        <f t="shared" ref="AQ23" si="94">IF(G23=0,0,IF(OR(G22&gt;=4,G23&gt;=4)=TRUE,0,IF(AND(J22=0,J23=0)=TRUE,0,IF((AS22+AS23)&lt;=$T$9,0,IF((AS22+AS23)&gt;$T$9,IF(J23=0,IF(((C22+E22)*24)+$T$8&gt;(B24+D22)*24,IF(((((C22+E22)*24)+$T$8)-((B24+D22)*24)-AR24)&gt;0,(((C22+E22)*24)+$T$8)-((B24+D22)*24)-AR24,IF(((C23+E23)*24)+$T$8&gt;(B24+D22)*24,IF(((((C23+E23)*24)+$T$8)-((B24+D22)*24)-AR24)&gt;0,(((C23+E23)*24)+$T$8)-((B24+D22)*24)-AR24,0))))))))))</f>
        <v>0</v>
      </c>
      <c r="AS23" s="231">
        <f t="shared" si="22"/>
        <v>0</v>
      </c>
      <c r="AT23" s="230">
        <f>IF(AT22=1,0,IF(AND(G23=1,J23&gt;0)=TRUE,1,0))</f>
        <v>0</v>
      </c>
      <c r="AU23" s="230">
        <f>IF(AU22=1,0,IF(G23=2,1,0))</f>
        <v>0</v>
      </c>
      <c r="AV23" s="230">
        <f>IF(AV22=1,0,IF(G23=3,1,0))</f>
        <v>0</v>
      </c>
      <c r="AW23" s="230">
        <f>IF(AW22=1,0,IF(G23=4,1,0))</f>
        <v>0</v>
      </c>
      <c r="AX23" s="230">
        <f>IF(AX22=1,0,IF(G23=5,1,0))</f>
        <v>0</v>
      </c>
      <c r="AY23" s="230">
        <f>IF(AY22=1,0,IF(G23=6,1,0))</f>
        <v>0</v>
      </c>
      <c r="AZ23" s="230">
        <f>IF(AZ22=1,0,IF(G23=7,1,0))</f>
        <v>0</v>
      </c>
      <c r="BA23" s="230">
        <f>IF(BA22=1,0,IF(G23=8,1,0))</f>
        <v>0</v>
      </c>
      <c r="BB23" s="230">
        <f>IF(BB22=1,0,IF(G23=9,1,0))</f>
        <v>0</v>
      </c>
      <c r="BC23" s="230">
        <f>IF(J22+J23&gt;0,BC21+1,IF(BC21&lt;=6,0,BC21-6))</f>
        <v>0</v>
      </c>
      <c r="BD23" s="230">
        <f>IF(BC23&gt;13,1,0)</f>
        <v>0</v>
      </c>
      <c r="BE23" s="230">
        <f>IF($J22+$J23&gt;0,$BC21+1,0)</f>
        <v>0</v>
      </c>
    </row>
    <row r="24" spans="1:57" ht="9" customHeight="1">
      <c r="A24" s="73">
        <f t="shared" ref="A24" si="95">B24</f>
        <v>42942</v>
      </c>
      <c r="B24" s="74">
        <f>B22+1</f>
        <v>42942</v>
      </c>
      <c r="C24" s="74">
        <f t="shared" ref="C24:C25" si="96">B24+F24</f>
        <v>42942</v>
      </c>
      <c r="D24" s="75">
        <v>0</v>
      </c>
      <c r="E24" s="76">
        <f t="shared" ref="E24:E25" si="97">D24</f>
        <v>0</v>
      </c>
      <c r="F24" s="77">
        <v>0</v>
      </c>
      <c r="G24" s="78">
        <v>1</v>
      </c>
      <c r="H24" s="78"/>
      <c r="I24" s="79"/>
      <c r="J24" s="80">
        <f t="shared" ref="J24:J25" si="98">((C24+E24)-(B24+D24))*24</f>
        <v>0</v>
      </c>
      <c r="K24" s="80">
        <f t="shared" si="33"/>
        <v>0</v>
      </c>
      <c r="L24" s="80">
        <f t="shared" si="2"/>
        <v>0</v>
      </c>
      <c r="M24" s="80">
        <f t="shared" si="3"/>
        <v>0</v>
      </c>
      <c r="N24" s="80" t="b">
        <f t="shared" si="4"/>
        <v>0</v>
      </c>
      <c r="O24" s="80">
        <f t="shared" ref="O24:O25" si="99">IF(Q24+P24&gt;0,0,IF((K24-J24)&gt;=$O$9,J24,IF(K24&gt;$O$9,K24-$O$9,0)))</f>
        <v>0</v>
      </c>
      <c r="P24" s="80">
        <f t="shared" ref="P24:P25" si="100">IF(G24=2,J24,0)</f>
        <v>0</v>
      </c>
      <c r="Q24" s="80">
        <f t="shared" ref="Q24:Q25" si="101">IF(G24=3,J24,0)</f>
        <v>0</v>
      </c>
      <c r="R24" s="81"/>
      <c r="S24" s="81"/>
      <c r="T24" s="81"/>
      <c r="U24" s="82"/>
      <c r="V24" s="230">
        <f t="shared" ref="V24:V25" si="102">IF($G24=1,L24,0)</f>
        <v>0</v>
      </c>
      <c r="W24" s="230">
        <f t="shared" ref="W24:W25" si="103">IF($G24=1,M24,0)</f>
        <v>0</v>
      </c>
      <c r="X24" s="230" t="b">
        <f t="shared" ref="X24:X25" si="104">IF($G24=1,N24,0)</f>
        <v>0</v>
      </c>
      <c r="Y24" s="230">
        <f t="shared" ref="Y24:Y25" si="105">IF($G24=1,O24,0)</f>
        <v>0</v>
      </c>
      <c r="Z24" s="230">
        <f t="shared" ref="Z24:Z25" si="106">IF($G24=2,P24,0)</f>
        <v>0</v>
      </c>
      <c r="AA24" s="230">
        <f t="shared" ref="AA24:AA25" si="107">IF($G24=3,Q24,0)</f>
        <v>0</v>
      </c>
      <c r="AB24" s="230">
        <f t="shared" ref="AB24:AB25" si="108">IF($G24=4,H24,0)</f>
        <v>0</v>
      </c>
      <c r="AC24" s="230">
        <f t="shared" ref="AC24:AC25" si="109">IF($G24=5,L24,0)</f>
        <v>0</v>
      </c>
      <c r="AD24" s="230">
        <f t="shared" ref="AD24:AD25" si="110">IF($G24=5,M24,0)</f>
        <v>0</v>
      </c>
      <c r="AE24" s="230">
        <f t="shared" ref="AE24:AE25" si="111">IF($G24=5,N24,0)</f>
        <v>0</v>
      </c>
      <c r="AF24" s="230">
        <f t="shared" ref="AF24:AF25" si="112">IF($G24=5,O24,0)</f>
        <v>0</v>
      </c>
      <c r="AG24" s="230">
        <f t="shared" ref="AG24:AG25" si="113">IF($G24=6,L24,0)</f>
        <v>0</v>
      </c>
      <c r="AH24" s="230">
        <f t="shared" ref="AH24:AH25" si="114">IF($G24=6,M24,0)</f>
        <v>0</v>
      </c>
      <c r="AI24" s="230">
        <f t="shared" ref="AI24:AI25" si="115">IF($G24=6,N24,0)</f>
        <v>0</v>
      </c>
      <c r="AJ24" s="230">
        <f t="shared" ref="AJ24:AJ25" si="116">IF($G24=6,O24,0)</f>
        <v>0</v>
      </c>
      <c r="AK24" s="230">
        <f t="shared" ref="AK24:AK25" si="117">IF($G24=7,L24,0)</f>
        <v>0</v>
      </c>
      <c r="AL24" s="230">
        <f t="shared" ref="AL24:AL25" si="118">IF($G24=7,M24,0)</f>
        <v>0</v>
      </c>
      <c r="AM24" s="230">
        <f t="shared" ref="AM24:AM25" si="119">IF($G24=7,N24,0)</f>
        <v>0</v>
      </c>
      <c r="AN24" s="230">
        <f t="shared" ref="AN24:AN25" si="120">IF($G24=7,O24,0)</f>
        <v>0</v>
      </c>
      <c r="AO24" s="230">
        <f t="shared" ref="AO24:AO25" si="121">IF($G24=8,H24,0)</f>
        <v>0</v>
      </c>
      <c r="AP24" s="230">
        <f t="shared" ref="AP24:AP25" si="122">IF($G24=9,H24,0)</f>
        <v>0</v>
      </c>
      <c r="AR24" s="231">
        <f t="shared" ref="AR24" si="123">IF(G24=0,0,IF(OR(G22&gt;=4,G23&gt;=4)=TRUE,0,IF(J24=0,0,IF(AND(J23&gt;0,(((B24+D24)-(C23+E23))*24)&lt;$T$8)=TRUE,$T$8-(((B24+D24)-(C23+E23))*24),IF(AND(J22&gt;0,(((B24+D24)-(C22+E22))*24)&lt;$T$8)=TRUE,$T$8-(((B24+D24)-(C22+E22))*24),0)))))</f>
        <v>0</v>
      </c>
      <c r="AS24" s="231">
        <f t="shared" si="22"/>
        <v>0</v>
      </c>
      <c r="AT24" s="230">
        <f>IF(AND(G24=1,J24&gt;0)=TRUE,1,0)</f>
        <v>0</v>
      </c>
      <c r="AU24" s="230">
        <f t="shared" ref="AU24" si="124">IF(G24=2,1,0)</f>
        <v>0</v>
      </c>
      <c r="AV24" s="230">
        <f t="shared" ref="AV24" si="125">IF(G24=3,1,0)</f>
        <v>0</v>
      </c>
      <c r="AW24" s="230">
        <f t="shared" ref="AW24" si="126">IF(G24=4,1,0)</f>
        <v>0</v>
      </c>
      <c r="AX24" s="230">
        <f t="shared" ref="AX24" si="127">IF(G24=5,1,0)</f>
        <v>0</v>
      </c>
      <c r="AY24" s="230">
        <f t="shared" ref="AY24" si="128">IF(G24=6,1,0)</f>
        <v>0</v>
      </c>
      <c r="AZ24" s="230">
        <f t="shared" ref="AZ24" si="129">IF(G24=7,1,0)</f>
        <v>0</v>
      </c>
      <c r="BA24" s="230">
        <f t="shared" ref="BA24" si="130">IF(G24=8,1,0)</f>
        <v>0</v>
      </c>
      <c r="BB24" s="230">
        <f t="shared" ref="BB24" si="131">IF(G24=9,1,0)</f>
        <v>0</v>
      </c>
    </row>
    <row r="25" spans="1:57" ht="9" customHeight="1">
      <c r="A25" s="83">
        <f>B24</f>
        <v>42942</v>
      </c>
      <c r="B25" s="84">
        <f>C24</f>
        <v>42942</v>
      </c>
      <c r="C25" s="84">
        <f t="shared" si="96"/>
        <v>42942</v>
      </c>
      <c r="D25" s="85">
        <v>0</v>
      </c>
      <c r="E25" s="86">
        <f t="shared" si="97"/>
        <v>0</v>
      </c>
      <c r="F25" s="87">
        <v>0</v>
      </c>
      <c r="G25" s="88">
        <v>1</v>
      </c>
      <c r="H25" s="88"/>
      <c r="I25" s="89"/>
      <c r="J25" s="90">
        <f t="shared" si="98"/>
        <v>0</v>
      </c>
      <c r="K25" s="90">
        <f t="shared" si="33"/>
        <v>0</v>
      </c>
      <c r="L25" s="90">
        <f t="shared" si="2"/>
        <v>0</v>
      </c>
      <c r="M25" s="90">
        <f t="shared" si="3"/>
        <v>0</v>
      </c>
      <c r="N25" s="90" t="b">
        <f t="shared" si="4"/>
        <v>0</v>
      </c>
      <c r="O25" s="90">
        <f t="shared" si="99"/>
        <v>0</v>
      </c>
      <c r="P25" s="90">
        <f t="shared" si="100"/>
        <v>0</v>
      </c>
      <c r="Q25" s="90">
        <f t="shared" si="101"/>
        <v>0</v>
      </c>
      <c r="R25" s="91"/>
      <c r="S25" s="91"/>
      <c r="T25" s="91"/>
      <c r="U25" s="92"/>
      <c r="V25" s="230">
        <f t="shared" si="102"/>
        <v>0</v>
      </c>
      <c r="W25" s="230">
        <f t="shared" si="103"/>
        <v>0</v>
      </c>
      <c r="X25" s="230" t="b">
        <f t="shared" si="104"/>
        <v>0</v>
      </c>
      <c r="Y25" s="230">
        <f t="shared" si="105"/>
        <v>0</v>
      </c>
      <c r="Z25" s="230">
        <f t="shared" si="106"/>
        <v>0</v>
      </c>
      <c r="AA25" s="230">
        <f t="shared" si="107"/>
        <v>0</v>
      </c>
      <c r="AB25" s="230">
        <f t="shared" si="108"/>
        <v>0</v>
      </c>
      <c r="AC25" s="230">
        <f t="shared" si="109"/>
        <v>0</v>
      </c>
      <c r="AD25" s="230">
        <f t="shared" si="110"/>
        <v>0</v>
      </c>
      <c r="AE25" s="230">
        <f t="shared" si="111"/>
        <v>0</v>
      </c>
      <c r="AF25" s="230">
        <f t="shared" si="112"/>
        <v>0</v>
      </c>
      <c r="AG25" s="230">
        <f t="shared" si="113"/>
        <v>0</v>
      </c>
      <c r="AH25" s="230">
        <f t="shared" si="114"/>
        <v>0</v>
      </c>
      <c r="AI25" s="230">
        <f t="shared" si="115"/>
        <v>0</v>
      </c>
      <c r="AJ25" s="230">
        <f t="shared" si="116"/>
        <v>0</v>
      </c>
      <c r="AK25" s="230">
        <f t="shared" si="117"/>
        <v>0</v>
      </c>
      <c r="AL25" s="230">
        <f t="shared" si="118"/>
        <v>0</v>
      </c>
      <c r="AM25" s="230">
        <f t="shared" si="119"/>
        <v>0</v>
      </c>
      <c r="AN25" s="230">
        <f t="shared" si="120"/>
        <v>0</v>
      </c>
      <c r="AO25" s="230">
        <f t="shared" si="121"/>
        <v>0</v>
      </c>
      <c r="AP25" s="230">
        <f t="shared" si="122"/>
        <v>0</v>
      </c>
      <c r="AQ25" s="231">
        <f t="shared" ref="AQ25" si="132">IF(G25=0,0,IF(OR(G24&gt;=4,G25&gt;=4)=TRUE,0,IF(AND(J24=0,J25=0)=TRUE,0,IF((AS24+AS25)&lt;=$T$9,0,IF((AS24+AS25)&gt;$T$9,IF(J25=0,IF(((C24+E24)*24)+$T$8&gt;(B26+D24)*24,IF(((((C24+E24)*24)+$T$8)-((B26+D24)*24)-AR26)&gt;0,(((C24+E24)*24)+$T$8)-((B26+D24)*24)-AR26,IF(((C25+E25)*24)+$T$8&gt;(B26+D24)*24,IF(((((C25+E25)*24)+$T$8)-((B26+D24)*24)-AR26)&gt;0,(((C25+E25)*24)+$T$8)-((B26+D24)*24)-AR26,0))))))))))</f>
        <v>0</v>
      </c>
      <c r="AS25" s="231">
        <f t="shared" si="22"/>
        <v>0</v>
      </c>
      <c r="AT25" s="230">
        <f>IF(AT24=1,0,IF(AND(G25=1,J25&gt;0)=TRUE,1,0))</f>
        <v>0</v>
      </c>
      <c r="AU25" s="230">
        <f>IF(AU24=1,0,IF(G25=2,1,0))</f>
        <v>0</v>
      </c>
      <c r="AV25" s="230">
        <f>IF(AV24=1,0,IF(G25=3,1,0))</f>
        <v>0</v>
      </c>
      <c r="AW25" s="230">
        <f>IF(AW24=1,0,IF(G25=4,1,0))</f>
        <v>0</v>
      </c>
      <c r="AX25" s="230">
        <f>IF(AX24=1,0,IF(G25=5,1,0))</f>
        <v>0</v>
      </c>
      <c r="AY25" s="230">
        <f>IF(AY24=1,0,IF(G25=6,1,0))</f>
        <v>0</v>
      </c>
      <c r="AZ25" s="230">
        <f>IF(AZ24=1,0,IF(G25=7,1,0))</f>
        <v>0</v>
      </c>
      <c r="BA25" s="230">
        <f>IF(BA24=1,0,IF(G25=8,1,0))</f>
        <v>0</v>
      </c>
      <c r="BB25" s="230">
        <f>IF(BB24=1,0,IF(G25=9,1,0))</f>
        <v>0</v>
      </c>
      <c r="BC25" s="230">
        <f>IF(J24+J25&gt;0,BC23+1,IF(BC23&lt;=6,0,BC23-6))</f>
        <v>0</v>
      </c>
      <c r="BD25" s="230">
        <f>IF(BC25&gt;13,1,0)</f>
        <v>0</v>
      </c>
      <c r="BE25" s="230">
        <f>IF($J24+$J25&gt;0,$BC23+1,0)</f>
        <v>0</v>
      </c>
    </row>
    <row r="26" spans="1:57" ht="9" customHeight="1">
      <c r="A26" s="62">
        <f>B26</f>
        <v>42943</v>
      </c>
      <c r="B26" s="64">
        <f>B24+1</f>
        <v>42943</v>
      </c>
      <c r="C26" s="64">
        <f t="shared" ref="C26:C39" si="133">B26+F26</f>
        <v>42943</v>
      </c>
      <c r="D26" s="65">
        <v>0</v>
      </c>
      <c r="E26" s="66">
        <f>D26</f>
        <v>0</v>
      </c>
      <c r="F26" s="67">
        <v>0</v>
      </c>
      <c r="G26" s="68">
        <v>1</v>
      </c>
      <c r="H26" s="68"/>
      <c r="I26" s="69"/>
      <c r="J26" s="70">
        <f>((C26+E26)-(B26+D26))*24</f>
        <v>0</v>
      </c>
      <c r="K26" s="70">
        <f>IF(OR(G26=4,G26&gt;=8)=TRUE,0,J26)</f>
        <v>0</v>
      </c>
      <c r="L26" s="70">
        <f t="shared" ref="L26:L39" si="134">IF(J26-(O26+N26+M26+P26+Q26)&lt;0,0,J26-(O26+N26+M26+P26+Q26))</f>
        <v>0</v>
      </c>
      <c r="M26" s="70">
        <f t="shared" ref="M26:M39" si="135">IF(Q26+P26&gt;0,0,IF(K26-J26&gt;$O$9,0,IF((B26+D26)&gt;(B26+$O$2),J26-O26-N26,IF(((((C26+E26)*24)-((B26+$O$2)*24)))-O26-N26&gt;0,((((C26+E26)*24)-((B26+$O$2)*24)))-O26-N26,0))))</f>
        <v>0</v>
      </c>
      <c r="N26" s="70" t="b">
        <f t="shared" ref="N26:N39" si="136">IF(Q26+P26&gt;0,0,IF(K26-J26&gt;$O$9,0,IF(WEEKDAY(A26,2)&gt;5,J26-O26,IF((B26+D26)&gt;(B26+$O$3),J26-O26,IF(((C26+E26)&gt;(B26+$O$3)),IF(((((C26+E26)-(B26+$O$3))*24)-O26)&gt;0,(((C26+E26)-(B26+$O$3))*24)-O26,0))))))</f>
        <v>0</v>
      </c>
      <c r="O26" s="70">
        <f t="shared" ref="O26:O39" si="137">IF(Q26+P26&gt;0,0,IF((K26-J26)&gt;=$O$9,J26,IF(K26&gt;$O$9,K26-$O$9,0)))</f>
        <v>0</v>
      </c>
      <c r="P26" s="70">
        <f t="shared" ref="P26:P39" si="138">IF(G26=2,J26,0)</f>
        <v>0</v>
      </c>
      <c r="Q26" s="70">
        <f t="shared" ref="Q26:Q39" si="139">IF(G26=3,J26,0)</f>
        <v>0</v>
      </c>
      <c r="R26" s="71"/>
      <c r="S26" s="71"/>
      <c r="T26" s="71"/>
      <c r="U26" s="72"/>
      <c r="V26" s="230">
        <f t="shared" ref="V26:V39" si="140">IF($G26=1,L26,0)</f>
        <v>0</v>
      </c>
      <c r="W26" s="230">
        <f t="shared" ref="W26:W39" si="141">IF($G26=1,M26,0)</f>
        <v>0</v>
      </c>
      <c r="X26" s="230" t="b">
        <f t="shared" ref="X26:X39" si="142">IF($G26=1,N26,0)</f>
        <v>0</v>
      </c>
      <c r="Y26" s="230">
        <f t="shared" ref="Y26:Y39" si="143">IF($G26=1,O26,0)</f>
        <v>0</v>
      </c>
      <c r="Z26" s="230">
        <f t="shared" ref="Z26:Z39" si="144">IF($G26=2,P26,0)</f>
        <v>0</v>
      </c>
      <c r="AA26" s="230">
        <f t="shared" ref="AA26:AA39" si="145">IF($G26=3,Q26,0)</f>
        <v>0</v>
      </c>
      <c r="AB26" s="230">
        <f t="shared" ref="AB26:AB39" si="146">IF($G26=4,H26,0)</f>
        <v>0</v>
      </c>
      <c r="AC26" s="230">
        <f t="shared" ref="AC26:AC39" si="147">IF($G26=5,L26,0)</f>
        <v>0</v>
      </c>
      <c r="AD26" s="230">
        <f t="shared" ref="AD26:AD39" si="148">IF($G26=5,M26,0)</f>
        <v>0</v>
      </c>
      <c r="AE26" s="230">
        <f t="shared" ref="AE26:AE39" si="149">IF($G26=5,N26,0)</f>
        <v>0</v>
      </c>
      <c r="AF26" s="230">
        <f t="shared" ref="AF26:AF39" si="150">IF($G26=5,O26,0)</f>
        <v>0</v>
      </c>
      <c r="AG26" s="230">
        <f t="shared" ref="AG26:AG39" si="151">IF($G26=6,L26,0)</f>
        <v>0</v>
      </c>
      <c r="AH26" s="230">
        <f t="shared" ref="AH26:AH39" si="152">IF($G26=6,M26,0)</f>
        <v>0</v>
      </c>
      <c r="AI26" s="230">
        <f t="shared" ref="AI26:AI39" si="153">IF($G26=6,N26,0)</f>
        <v>0</v>
      </c>
      <c r="AJ26" s="230">
        <f t="shared" ref="AJ26:AJ39" si="154">IF($G26=6,O26,0)</f>
        <v>0</v>
      </c>
      <c r="AK26" s="230">
        <f t="shared" ref="AK26:AK39" si="155">IF($G26=7,L26,0)</f>
        <v>0</v>
      </c>
      <c r="AL26" s="230">
        <f t="shared" ref="AL26:AL39" si="156">IF($G26=7,M26,0)</f>
        <v>0</v>
      </c>
      <c r="AM26" s="230">
        <f t="shared" ref="AM26:AM39" si="157">IF($G26=7,N26,0)</f>
        <v>0</v>
      </c>
      <c r="AN26" s="230">
        <f t="shared" ref="AN26:AN39" si="158">IF($G26=7,O26,0)</f>
        <v>0</v>
      </c>
      <c r="AO26" s="230">
        <f t="shared" ref="AO26:AO39" si="159">IF($G26=8,H26,0)</f>
        <v>0</v>
      </c>
      <c r="AP26" s="230">
        <f t="shared" ref="AP26:AP39" si="160">IF($G26=9,H26,0)</f>
        <v>0</v>
      </c>
      <c r="AR26" s="231">
        <f t="shared" ref="AR26" si="161">IF(G26=0,0,IF(OR(G24&gt;=4,G25&gt;=4)=TRUE,0,IF(J26=0,0,IF(AND(J25&gt;0,(((B26+D26)-(C25+E25))*24)&lt;$T$8)=TRUE,$T$8-(((B26+D26)-(C25+E25))*24),IF(AND(J24&gt;0,(((B26+D26)-(C24+E24))*24)&lt;$T$8)=TRUE,$T$8-(((B26+D26)-(C24+E24))*24),0)))))</f>
        <v>0</v>
      </c>
      <c r="AS26" s="231">
        <f t="shared" ref="AS26:AS39" si="162">IF(AND(G26&gt;=1,G26&lt;=3)=TRUE,J26,0)</f>
        <v>0</v>
      </c>
      <c r="AT26" s="230">
        <f>IF(AND(G26=1,J26&gt;0)=TRUE,1,0)</f>
        <v>0</v>
      </c>
      <c r="AU26" s="230">
        <f t="shared" ref="AU26" si="163">IF(G26=2,1,0)</f>
        <v>0</v>
      </c>
      <c r="AV26" s="230">
        <f t="shared" ref="AV26" si="164">IF(G26=3,1,0)</f>
        <v>0</v>
      </c>
      <c r="AW26" s="230">
        <f t="shared" ref="AW26" si="165">IF(G26=4,1,0)</f>
        <v>0</v>
      </c>
      <c r="AX26" s="230">
        <f t="shared" ref="AX26" si="166">IF(G26=5,1,0)</f>
        <v>0</v>
      </c>
      <c r="AY26" s="230">
        <f t="shared" ref="AY26" si="167">IF(G26=6,1,0)</f>
        <v>0</v>
      </c>
      <c r="AZ26" s="230">
        <f t="shared" ref="AZ26" si="168">IF(G26=7,1,0)</f>
        <v>0</v>
      </c>
      <c r="BA26" s="230">
        <f t="shared" ref="BA26" si="169">IF(G26=8,1,0)</f>
        <v>0</v>
      </c>
      <c r="BB26" s="230">
        <f t="shared" ref="BB26" si="170">IF(G26=9,1,0)</f>
        <v>0</v>
      </c>
    </row>
    <row r="27" spans="1:57" ht="9" customHeight="1">
      <c r="A27" s="105">
        <f>B26</f>
        <v>42943</v>
      </c>
      <c r="B27" s="106">
        <f>C26</f>
        <v>42943</v>
      </c>
      <c r="C27" s="106">
        <f t="shared" si="133"/>
        <v>42943</v>
      </c>
      <c r="D27" s="107">
        <v>0</v>
      </c>
      <c r="E27" s="108">
        <f>D27</f>
        <v>0</v>
      </c>
      <c r="F27" s="109">
        <v>0</v>
      </c>
      <c r="G27" s="110">
        <v>1</v>
      </c>
      <c r="H27" s="110"/>
      <c r="I27" s="111"/>
      <c r="J27" s="112">
        <f t="shared" ref="J27:J39" si="171">((C27+E27)-(B27+D27))*24</f>
        <v>0</v>
      </c>
      <c r="K27" s="112">
        <f t="shared" ref="K27:K39" si="172">IF(OR(G27=4,G27&gt;=8)=TRUE,K26,K26+J27)</f>
        <v>0</v>
      </c>
      <c r="L27" s="112">
        <f t="shared" si="134"/>
        <v>0</v>
      </c>
      <c r="M27" s="112">
        <f t="shared" si="135"/>
        <v>0</v>
      </c>
      <c r="N27" s="112" t="b">
        <f t="shared" si="136"/>
        <v>0</v>
      </c>
      <c r="O27" s="112">
        <f t="shared" si="137"/>
        <v>0</v>
      </c>
      <c r="P27" s="112">
        <f t="shared" si="138"/>
        <v>0</v>
      </c>
      <c r="Q27" s="112">
        <f t="shared" si="139"/>
        <v>0</v>
      </c>
      <c r="R27" s="113"/>
      <c r="S27" s="113"/>
      <c r="T27" s="113"/>
      <c r="U27" s="114"/>
      <c r="V27" s="230">
        <f t="shared" si="140"/>
        <v>0</v>
      </c>
      <c r="W27" s="230">
        <f t="shared" si="141"/>
        <v>0</v>
      </c>
      <c r="X27" s="230" t="b">
        <f t="shared" si="142"/>
        <v>0</v>
      </c>
      <c r="Y27" s="230">
        <f t="shared" si="143"/>
        <v>0</v>
      </c>
      <c r="Z27" s="230">
        <f t="shared" si="144"/>
        <v>0</v>
      </c>
      <c r="AA27" s="230">
        <f t="shared" si="145"/>
        <v>0</v>
      </c>
      <c r="AB27" s="230">
        <f t="shared" si="146"/>
        <v>0</v>
      </c>
      <c r="AC27" s="230">
        <f t="shared" si="147"/>
        <v>0</v>
      </c>
      <c r="AD27" s="230">
        <f t="shared" si="148"/>
        <v>0</v>
      </c>
      <c r="AE27" s="230">
        <f t="shared" si="149"/>
        <v>0</v>
      </c>
      <c r="AF27" s="230">
        <f t="shared" si="150"/>
        <v>0</v>
      </c>
      <c r="AG27" s="230">
        <f t="shared" si="151"/>
        <v>0</v>
      </c>
      <c r="AH27" s="230">
        <f t="shared" si="152"/>
        <v>0</v>
      </c>
      <c r="AI27" s="230">
        <f t="shared" si="153"/>
        <v>0</v>
      </c>
      <c r="AJ27" s="230">
        <f t="shared" si="154"/>
        <v>0</v>
      </c>
      <c r="AK27" s="230">
        <f t="shared" si="155"/>
        <v>0</v>
      </c>
      <c r="AL27" s="230">
        <f t="shared" si="156"/>
        <v>0</v>
      </c>
      <c r="AM27" s="230">
        <f t="shared" si="157"/>
        <v>0</v>
      </c>
      <c r="AN27" s="230">
        <f t="shared" si="158"/>
        <v>0</v>
      </c>
      <c r="AO27" s="230">
        <f t="shared" si="159"/>
        <v>0</v>
      </c>
      <c r="AP27" s="230">
        <f t="shared" si="160"/>
        <v>0</v>
      </c>
      <c r="AQ27" s="231">
        <f t="shared" ref="AQ27" si="173">IF(G27=0,0,IF(OR(G26&gt;=4,G27&gt;=4)=TRUE,0,IF(AND(J26=0,J27=0)=TRUE,0,IF((AS26+AS27)&lt;=$T$9,0,IF((AS26+AS27)&gt;$T$9,IF(J27=0,IF(((C26+E26)*24)+$T$8&gt;(B28+D26)*24,IF(((((C26+E26)*24)+$T$8)-((B28+D26)*24)-AR28)&gt;0,(((C26+E26)*24)+$T$8)-((B28+D26)*24)-AR28,IF(((C27+E27)*24)+$T$8&gt;(B28+D26)*24,IF(((((C27+E27)*24)+$T$8)-((B28+D26)*24)-AR28)&gt;0,(((C27+E27)*24)+$T$8)-((B28+D26)*24)-AR28,0))))))))))</f>
        <v>0</v>
      </c>
      <c r="AS27" s="231">
        <f t="shared" si="162"/>
        <v>0</v>
      </c>
      <c r="AT27" s="230">
        <f>IF(AT26=1,0,IF(AND(G27=1,J27&gt;0)=TRUE,1,0))</f>
        <v>0</v>
      </c>
      <c r="AU27" s="230">
        <f>IF(AU26=1,0,IF(G27=2,1,0))</f>
        <v>0</v>
      </c>
      <c r="AV27" s="230">
        <f>IF(AV26=1,0,IF(G27=3,1,0))</f>
        <v>0</v>
      </c>
      <c r="AW27" s="230">
        <f>IF(AW26=1,0,IF(G27=4,1,0))</f>
        <v>0</v>
      </c>
      <c r="AX27" s="230">
        <f>IF(AX26=1,0,IF(G27=5,1,0))</f>
        <v>0</v>
      </c>
      <c r="AY27" s="230">
        <f>IF(AY26=1,0,IF(G27=6,1,0))</f>
        <v>0</v>
      </c>
      <c r="AZ27" s="230">
        <f>IF(AZ26=1,0,IF(G27=7,1,0))</f>
        <v>0</v>
      </c>
      <c r="BA27" s="230">
        <f>IF(BA26=1,0,IF(G27=8,1,0))</f>
        <v>0</v>
      </c>
      <c r="BB27" s="230">
        <f>IF(BB26=1,0,IF(G27=9,1,0))</f>
        <v>0</v>
      </c>
      <c r="BC27" s="230">
        <f>IF(J26+J27&gt;0,BC25+1,IF(BC25&lt;=6,0,BC25-6))</f>
        <v>0</v>
      </c>
      <c r="BD27" s="230">
        <f>IF(BC27&gt;13,1,0)</f>
        <v>0</v>
      </c>
      <c r="BE27" s="230">
        <f>IF($J26+$J27&gt;0,$BC25+1,0)</f>
        <v>0</v>
      </c>
    </row>
    <row r="28" spans="1:57" ht="9" customHeight="1">
      <c r="A28" s="73">
        <f t="shared" ref="A28:A36" si="174">B28</f>
        <v>42944</v>
      </c>
      <c r="B28" s="74">
        <f>B26+1</f>
        <v>42944</v>
      </c>
      <c r="C28" s="74">
        <f t="shared" si="133"/>
        <v>42944</v>
      </c>
      <c r="D28" s="75">
        <v>0</v>
      </c>
      <c r="E28" s="76">
        <f t="shared" ref="E28" si="175">D28</f>
        <v>0</v>
      </c>
      <c r="F28" s="77">
        <v>0</v>
      </c>
      <c r="G28" s="78">
        <v>1</v>
      </c>
      <c r="H28" s="78"/>
      <c r="I28" s="79"/>
      <c r="J28" s="80">
        <f t="shared" si="171"/>
        <v>0</v>
      </c>
      <c r="K28" s="80">
        <f t="shared" si="172"/>
        <v>0</v>
      </c>
      <c r="L28" s="80">
        <f t="shared" si="134"/>
        <v>0</v>
      </c>
      <c r="M28" s="80">
        <f t="shared" si="135"/>
        <v>0</v>
      </c>
      <c r="N28" s="80" t="b">
        <f t="shared" si="136"/>
        <v>0</v>
      </c>
      <c r="O28" s="80">
        <f t="shared" si="137"/>
        <v>0</v>
      </c>
      <c r="P28" s="80">
        <f t="shared" si="138"/>
        <v>0</v>
      </c>
      <c r="Q28" s="80">
        <f t="shared" si="139"/>
        <v>0</v>
      </c>
      <c r="R28" s="81"/>
      <c r="S28" s="81"/>
      <c r="T28" s="81"/>
      <c r="U28" s="82"/>
      <c r="V28" s="230">
        <f t="shared" si="140"/>
        <v>0</v>
      </c>
      <c r="W28" s="230">
        <f t="shared" si="141"/>
        <v>0</v>
      </c>
      <c r="X28" s="230" t="b">
        <f t="shared" si="142"/>
        <v>0</v>
      </c>
      <c r="Y28" s="230">
        <f t="shared" si="143"/>
        <v>0</v>
      </c>
      <c r="Z28" s="230">
        <f t="shared" si="144"/>
        <v>0</v>
      </c>
      <c r="AA28" s="230">
        <f t="shared" si="145"/>
        <v>0</v>
      </c>
      <c r="AB28" s="230">
        <f t="shared" si="146"/>
        <v>0</v>
      </c>
      <c r="AC28" s="230">
        <f t="shared" si="147"/>
        <v>0</v>
      </c>
      <c r="AD28" s="230">
        <f t="shared" si="148"/>
        <v>0</v>
      </c>
      <c r="AE28" s="230">
        <f t="shared" si="149"/>
        <v>0</v>
      </c>
      <c r="AF28" s="230">
        <f t="shared" si="150"/>
        <v>0</v>
      </c>
      <c r="AG28" s="230">
        <f t="shared" si="151"/>
        <v>0</v>
      </c>
      <c r="AH28" s="230">
        <f t="shared" si="152"/>
        <v>0</v>
      </c>
      <c r="AI28" s="230">
        <f t="shared" si="153"/>
        <v>0</v>
      </c>
      <c r="AJ28" s="230">
        <f t="shared" si="154"/>
        <v>0</v>
      </c>
      <c r="AK28" s="230">
        <f t="shared" si="155"/>
        <v>0</v>
      </c>
      <c r="AL28" s="230">
        <f t="shared" si="156"/>
        <v>0</v>
      </c>
      <c r="AM28" s="230">
        <f t="shared" si="157"/>
        <v>0</v>
      </c>
      <c r="AN28" s="230">
        <f t="shared" si="158"/>
        <v>0</v>
      </c>
      <c r="AO28" s="230">
        <f t="shared" si="159"/>
        <v>0</v>
      </c>
      <c r="AP28" s="230">
        <f t="shared" si="160"/>
        <v>0</v>
      </c>
      <c r="AR28" s="231">
        <f t="shared" ref="AR28" si="176">IF(G28=0,0,IF(OR(G26&gt;=4,G27&gt;=4)=TRUE,0,IF(J28=0,0,IF(AND(J27&gt;0,(((B28+D28)-(C27+E27))*24)&lt;$T$8)=TRUE,$T$8-(((B28+D28)-(C27+E27))*24),IF(AND(J26&gt;0,(((B28+D28)-(C26+E26))*24)&lt;$T$8)=TRUE,$T$8-(((B28+D28)-(C26+E26))*24),0)))))</f>
        <v>0</v>
      </c>
      <c r="AS28" s="231">
        <f t="shared" si="162"/>
        <v>0</v>
      </c>
      <c r="AT28" s="230">
        <f>IF(AND(G28=1,J28&gt;0)=TRUE,1,0)</f>
        <v>0</v>
      </c>
      <c r="AU28" s="230">
        <f t="shared" ref="AU28" si="177">IF(G28=2,1,0)</f>
        <v>0</v>
      </c>
      <c r="AV28" s="230">
        <f t="shared" ref="AV28" si="178">IF(G28=3,1,0)</f>
        <v>0</v>
      </c>
      <c r="AW28" s="230">
        <f t="shared" ref="AW28" si="179">IF(G28=4,1,0)</f>
        <v>0</v>
      </c>
      <c r="AX28" s="230">
        <f t="shared" ref="AX28" si="180">IF(G28=5,1,0)</f>
        <v>0</v>
      </c>
      <c r="AY28" s="230">
        <f t="shared" ref="AY28" si="181">IF(G28=6,1,0)</f>
        <v>0</v>
      </c>
      <c r="AZ28" s="230">
        <f t="shared" ref="AZ28" si="182">IF(G28=7,1,0)</f>
        <v>0</v>
      </c>
      <c r="BA28" s="230">
        <f t="shared" ref="BA28" si="183">IF(G28=8,1,0)</f>
        <v>0</v>
      </c>
      <c r="BB28" s="230">
        <f t="shared" ref="BB28" si="184">IF(G28=9,1,0)</f>
        <v>0</v>
      </c>
    </row>
    <row r="29" spans="1:57" ht="9" customHeight="1">
      <c r="A29" s="105">
        <f>B28</f>
        <v>42944</v>
      </c>
      <c r="B29" s="106">
        <f>C28</f>
        <v>42944</v>
      </c>
      <c r="C29" s="106">
        <f t="shared" si="133"/>
        <v>42944</v>
      </c>
      <c r="D29" s="107">
        <v>0</v>
      </c>
      <c r="E29" s="108">
        <f>D29</f>
        <v>0</v>
      </c>
      <c r="F29" s="109">
        <v>0</v>
      </c>
      <c r="G29" s="110">
        <v>1</v>
      </c>
      <c r="H29" s="110"/>
      <c r="I29" s="111"/>
      <c r="J29" s="112">
        <f t="shared" si="171"/>
        <v>0</v>
      </c>
      <c r="K29" s="112">
        <f t="shared" si="172"/>
        <v>0</v>
      </c>
      <c r="L29" s="112">
        <f t="shared" si="134"/>
        <v>0</v>
      </c>
      <c r="M29" s="112">
        <f t="shared" si="135"/>
        <v>0</v>
      </c>
      <c r="N29" s="112" t="b">
        <f t="shared" si="136"/>
        <v>0</v>
      </c>
      <c r="O29" s="112">
        <f t="shared" si="137"/>
        <v>0</v>
      </c>
      <c r="P29" s="112">
        <f t="shared" si="138"/>
        <v>0</v>
      </c>
      <c r="Q29" s="112">
        <f t="shared" si="139"/>
        <v>0</v>
      </c>
      <c r="R29" s="113"/>
      <c r="S29" s="113"/>
      <c r="T29" s="113"/>
      <c r="U29" s="114"/>
      <c r="V29" s="230">
        <f t="shared" si="140"/>
        <v>0</v>
      </c>
      <c r="W29" s="230">
        <f t="shared" si="141"/>
        <v>0</v>
      </c>
      <c r="X29" s="230" t="b">
        <f t="shared" si="142"/>
        <v>0</v>
      </c>
      <c r="Y29" s="230">
        <f t="shared" si="143"/>
        <v>0</v>
      </c>
      <c r="Z29" s="230">
        <f t="shared" si="144"/>
        <v>0</v>
      </c>
      <c r="AA29" s="230">
        <f t="shared" si="145"/>
        <v>0</v>
      </c>
      <c r="AB29" s="230">
        <f t="shared" si="146"/>
        <v>0</v>
      </c>
      <c r="AC29" s="230">
        <f t="shared" si="147"/>
        <v>0</v>
      </c>
      <c r="AD29" s="230">
        <f t="shared" si="148"/>
        <v>0</v>
      </c>
      <c r="AE29" s="230">
        <f t="shared" si="149"/>
        <v>0</v>
      </c>
      <c r="AF29" s="230">
        <f t="shared" si="150"/>
        <v>0</v>
      </c>
      <c r="AG29" s="230">
        <f t="shared" si="151"/>
        <v>0</v>
      </c>
      <c r="AH29" s="230">
        <f t="shared" si="152"/>
        <v>0</v>
      </c>
      <c r="AI29" s="230">
        <f t="shared" si="153"/>
        <v>0</v>
      </c>
      <c r="AJ29" s="230">
        <f t="shared" si="154"/>
        <v>0</v>
      </c>
      <c r="AK29" s="230">
        <f t="shared" si="155"/>
        <v>0</v>
      </c>
      <c r="AL29" s="230">
        <f t="shared" si="156"/>
        <v>0</v>
      </c>
      <c r="AM29" s="230">
        <f t="shared" si="157"/>
        <v>0</v>
      </c>
      <c r="AN29" s="230">
        <f t="shared" si="158"/>
        <v>0</v>
      </c>
      <c r="AO29" s="230">
        <f t="shared" si="159"/>
        <v>0</v>
      </c>
      <c r="AP29" s="230">
        <f t="shared" si="160"/>
        <v>0</v>
      </c>
      <c r="AQ29" s="231">
        <f t="shared" ref="AQ29" si="185">IF(G29=0,0,IF(OR(G28&gt;=4,G29&gt;=4)=TRUE,0,IF(AND(J28=0,J29=0)=TRUE,0,IF((AS28+AS29)&lt;=$T$9,0,IF((AS28+AS29)&gt;$T$9,IF(J29=0,IF(((C28+E28)*24)+$T$8&gt;(B30+D28)*24,IF(((((C28+E28)*24)+$T$8)-((B30+D28)*24)-AR30)&gt;0,(((C28+E28)*24)+$T$8)-((B30+D28)*24)-AR30,IF(((C29+E29)*24)+$T$8&gt;(B30+D28)*24,IF(((((C29+E29)*24)+$T$8)-((B30+D28)*24)-AR30)&gt;0,(((C29+E29)*24)+$T$8)-((B30+D28)*24)-AR30,0))))))))))</f>
        <v>0</v>
      </c>
      <c r="AS29" s="231">
        <f t="shared" si="162"/>
        <v>0</v>
      </c>
      <c r="AT29" s="230">
        <f>IF(AT28=1,0,IF(AND(G29=1,J29&gt;0)=TRUE,1,0))</f>
        <v>0</v>
      </c>
      <c r="AU29" s="230">
        <f>IF(AU28=1,0,IF(G29=2,1,0))</f>
        <v>0</v>
      </c>
      <c r="AV29" s="230">
        <f>IF(AV28=1,0,IF(G29=3,1,0))</f>
        <v>0</v>
      </c>
      <c r="AW29" s="230">
        <f>IF(AW28=1,0,IF(G29=4,1,0))</f>
        <v>0</v>
      </c>
      <c r="AX29" s="230">
        <f>IF(AX28=1,0,IF(G29=5,1,0))</f>
        <v>0</v>
      </c>
      <c r="AY29" s="230">
        <f>IF(AY28=1,0,IF(G29=6,1,0))</f>
        <v>0</v>
      </c>
      <c r="AZ29" s="230">
        <f>IF(AZ28=1,0,IF(G29=7,1,0))</f>
        <v>0</v>
      </c>
      <c r="BA29" s="230">
        <f>IF(BA28=1,0,IF(G29=8,1,0))</f>
        <v>0</v>
      </c>
      <c r="BB29" s="230">
        <f>IF(BB28=1,0,IF(G29=9,1,0))</f>
        <v>0</v>
      </c>
      <c r="BC29" s="230">
        <f>IF(J28+J29&gt;0,BC27+1,IF(BC27&lt;=6,0,BC27-6))</f>
        <v>0</v>
      </c>
      <c r="BD29" s="230">
        <f>IF(BC29&gt;13,1,0)</f>
        <v>0</v>
      </c>
      <c r="BE29" s="230">
        <f>IF($J28+$J29&gt;0,$BC27+1,0)</f>
        <v>0</v>
      </c>
    </row>
    <row r="30" spans="1:57" ht="9" customHeight="1">
      <c r="A30" s="73">
        <f t="shared" si="174"/>
        <v>42945</v>
      </c>
      <c r="B30" s="74">
        <f>B28+1</f>
        <v>42945</v>
      </c>
      <c r="C30" s="74">
        <f t="shared" si="133"/>
        <v>42945</v>
      </c>
      <c r="D30" s="75">
        <v>0</v>
      </c>
      <c r="E30" s="76">
        <f>D30</f>
        <v>0</v>
      </c>
      <c r="F30" s="77">
        <v>0</v>
      </c>
      <c r="G30" s="78">
        <v>1</v>
      </c>
      <c r="H30" s="78"/>
      <c r="I30" s="79"/>
      <c r="J30" s="80">
        <f t="shared" si="171"/>
        <v>0</v>
      </c>
      <c r="K30" s="80">
        <f t="shared" si="172"/>
        <v>0</v>
      </c>
      <c r="L30" s="80">
        <f t="shared" si="134"/>
        <v>0</v>
      </c>
      <c r="M30" s="80">
        <f t="shared" si="135"/>
        <v>0</v>
      </c>
      <c r="N30" s="80">
        <f t="shared" si="136"/>
        <v>0</v>
      </c>
      <c r="O30" s="80">
        <f t="shared" si="137"/>
        <v>0</v>
      </c>
      <c r="P30" s="80">
        <f t="shared" si="138"/>
        <v>0</v>
      </c>
      <c r="Q30" s="80">
        <f t="shared" si="139"/>
        <v>0</v>
      </c>
      <c r="R30" s="81"/>
      <c r="S30" s="81"/>
      <c r="T30" s="81"/>
      <c r="U30" s="82"/>
      <c r="V30" s="230">
        <f t="shared" si="140"/>
        <v>0</v>
      </c>
      <c r="W30" s="230">
        <f t="shared" si="141"/>
        <v>0</v>
      </c>
      <c r="X30" s="230">
        <f t="shared" si="142"/>
        <v>0</v>
      </c>
      <c r="Y30" s="230">
        <f t="shared" si="143"/>
        <v>0</v>
      </c>
      <c r="Z30" s="230">
        <f t="shared" si="144"/>
        <v>0</v>
      </c>
      <c r="AA30" s="230">
        <f t="shared" si="145"/>
        <v>0</v>
      </c>
      <c r="AB30" s="230">
        <f t="shared" si="146"/>
        <v>0</v>
      </c>
      <c r="AC30" s="230">
        <f t="shared" si="147"/>
        <v>0</v>
      </c>
      <c r="AD30" s="230">
        <f t="shared" si="148"/>
        <v>0</v>
      </c>
      <c r="AE30" s="230">
        <f t="shared" si="149"/>
        <v>0</v>
      </c>
      <c r="AF30" s="230">
        <f t="shared" si="150"/>
        <v>0</v>
      </c>
      <c r="AG30" s="230">
        <f t="shared" si="151"/>
        <v>0</v>
      </c>
      <c r="AH30" s="230">
        <f t="shared" si="152"/>
        <v>0</v>
      </c>
      <c r="AI30" s="230">
        <f t="shared" si="153"/>
        <v>0</v>
      </c>
      <c r="AJ30" s="230">
        <f t="shared" si="154"/>
        <v>0</v>
      </c>
      <c r="AK30" s="230">
        <f t="shared" si="155"/>
        <v>0</v>
      </c>
      <c r="AL30" s="230">
        <f t="shared" si="156"/>
        <v>0</v>
      </c>
      <c r="AM30" s="230">
        <f t="shared" si="157"/>
        <v>0</v>
      </c>
      <c r="AN30" s="230">
        <f t="shared" si="158"/>
        <v>0</v>
      </c>
      <c r="AO30" s="230">
        <f t="shared" si="159"/>
        <v>0</v>
      </c>
      <c r="AP30" s="230">
        <f t="shared" si="160"/>
        <v>0</v>
      </c>
      <c r="AR30" s="231">
        <f t="shared" ref="AR30" si="186">IF(G30=0,0,IF(OR(G28&gt;=4,G29&gt;=4)=TRUE,0,IF(J30=0,0,IF(AND(J29&gt;0,(((B30+D30)-(C29+E29))*24)&lt;$T$8)=TRUE,$T$8-(((B30+D30)-(C29+E29))*24),IF(AND(J28&gt;0,(((B30+D30)-(C28+E28))*24)&lt;$T$8)=TRUE,$T$8-(((B30+D30)-(C28+E28))*24),0)))))</f>
        <v>0</v>
      </c>
      <c r="AS30" s="231">
        <f t="shared" si="162"/>
        <v>0</v>
      </c>
      <c r="AT30" s="230">
        <f>IF(AND(G30=1,J30&gt;0)=TRUE,1,0)</f>
        <v>0</v>
      </c>
      <c r="AU30" s="230">
        <f t="shared" ref="AU30" si="187">IF(G30=2,1,0)</f>
        <v>0</v>
      </c>
      <c r="AV30" s="230">
        <f t="shared" ref="AV30" si="188">IF(G30=3,1,0)</f>
        <v>0</v>
      </c>
      <c r="AW30" s="230">
        <f t="shared" ref="AW30" si="189">IF(G30=4,1,0)</f>
        <v>0</v>
      </c>
      <c r="AX30" s="230">
        <f t="shared" ref="AX30" si="190">IF(G30=5,1,0)</f>
        <v>0</v>
      </c>
      <c r="AY30" s="230">
        <f t="shared" ref="AY30" si="191">IF(G30=6,1,0)</f>
        <v>0</v>
      </c>
      <c r="AZ30" s="230">
        <f t="shared" ref="AZ30" si="192">IF(G30=7,1,0)</f>
        <v>0</v>
      </c>
      <c r="BA30" s="230">
        <f t="shared" ref="BA30" si="193">IF(G30=8,1,0)</f>
        <v>0</v>
      </c>
      <c r="BB30" s="230">
        <f t="shared" ref="BB30" si="194">IF(G30=9,1,0)</f>
        <v>0</v>
      </c>
    </row>
    <row r="31" spans="1:57" ht="9" customHeight="1">
      <c r="A31" s="105">
        <f>B30</f>
        <v>42945</v>
      </c>
      <c r="B31" s="106">
        <f>C30</f>
        <v>42945</v>
      </c>
      <c r="C31" s="106">
        <f t="shared" si="133"/>
        <v>42945</v>
      </c>
      <c r="D31" s="107">
        <v>0</v>
      </c>
      <c r="E31" s="108">
        <f>D31</f>
        <v>0</v>
      </c>
      <c r="F31" s="109">
        <v>0</v>
      </c>
      <c r="G31" s="110">
        <v>1</v>
      </c>
      <c r="H31" s="110"/>
      <c r="I31" s="111"/>
      <c r="J31" s="112">
        <f t="shared" si="171"/>
        <v>0</v>
      </c>
      <c r="K31" s="112">
        <f t="shared" si="172"/>
        <v>0</v>
      </c>
      <c r="L31" s="112">
        <f t="shared" si="134"/>
        <v>0</v>
      </c>
      <c r="M31" s="112">
        <f t="shared" si="135"/>
        <v>0</v>
      </c>
      <c r="N31" s="112">
        <f t="shared" si="136"/>
        <v>0</v>
      </c>
      <c r="O31" s="112">
        <f t="shared" si="137"/>
        <v>0</v>
      </c>
      <c r="P31" s="112">
        <f t="shared" si="138"/>
        <v>0</v>
      </c>
      <c r="Q31" s="112">
        <f t="shared" si="139"/>
        <v>0</v>
      </c>
      <c r="R31" s="113"/>
      <c r="S31" s="113"/>
      <c r="T31" s="113"/>
      <c r="U31" s="114"/>
      <c r="V31" s="230">
        <f t="shared" si="140"/>
        <v>0</v>
      </c>
      <c r="W31" s="230">
        <f t="shared" si="141"/>
        <v>0</v>
      </c>
      <c r="X31" s="230">
        <f t="shared" si="142"/>
        <v>0</v>
      </c>
      <c r="Y31" s="230">
        <f t="shared" si="143"/>
        <v>0</v>
      </c>
      <c r="Z31" s="230">
        <f t="shared" si="144"/>
        <v>0</v>
      </c>
      <c r="AA31" s="230">
        <f t="shared" si="145"/>
        <v>0</v>
      </c>
      <c r="AB31" s="230">
        <f t="shared" si="146"/>
        <v>0</v>
      </c>
      <c r="AC31" s="230">
        <f t="shared" si="147"/>
        <v>0</v>
      </c>
      <c r="AD31" s="230">
        <f t="shared" si="148"/>
        <v>0</v>
      </c>
      <c r="AE31" s="230">
        <f t="shared" si="149"/>
        <v>0</v>
      </c>
      <c r="AF31" s="230">
        <f t="shared" si="150"/>
        <v>0</v>
      </c>
      <c r="AG31" s="230">
        <f t="shared" si="151"/>
        <v>0</v>
      </c>
      <c r="AH31" s="230">
        <f t="shared" si="152"/>
        <v>0</v>
      </c>
      <c r="AI31" s="230">
        <f t="shared" si="153"/>
        <v>0</v>
      </c>
      <c r="AJ31" s="230">
        <f t="shared" si="154"/>
        <v>0</v>
      </c>
      <c r="AK31" s="230">
        <f t="shared" si="155"/>
        <v>0</v>
      </c>
      <c r="AL31" s="230">
        <f t="shared" si="156"/>
        <v>0</v>
      </c>
      <c r="AM31" s="230">
        <f t="shared" si="157"/>
        <v>0</v>
      </c>
      <c r="AN31" s="230">
        <f t="shared" si="158"/>
        <v>0</v>
      </c>
      <c r="AO31" s="230">
        <f t="shared" si="159"/>
        <v>0</v>
      </c>
      <c r="AP31" s="230">
        <f t="shared" si="160"/>
        <v>0</v>
      </c>
      <c r="AQ31" s="231">
        <f t="shared" ref="AQ31" si="195">IF(G31=0,0,IF(OR(G30&gt;=4,G31&gt;=4)=TRUE,0,IF(AND(J30=0,J31=0)=TRUE,0,IF((AS30+AS31)&lt;=$T$9,0,IF((AS30+AS31)&gt;$T$9,IF(J31=0,IF(((C30+E30)*24)+$T$8&gt;(B32+D30)*24,IF(((((C30+E30)*24)+$T$8)-((B32+D30)*24)-AR32)&gt;0,(((C30+E30)*24)+$T$8)-((B32+D30)*24)-AR32,IF(((C31+E31)*24)+$T$8&gt;(B32+D30)*24,IF(((((C31+E31)*24)+$T$8)-((B32+D30)*24)-AR32)&gt;0,(((C31+E31)*24)+$T$8)-((B32+D30)*24)-AR32,0))))))))))</f>
        <v>0</v>
      </c>
      <c r="AS31" s="231">
        <f t="shared" si="162"/>
        <v>0</v>
      </c>
      <c r="AT31" s="230">
        <f>IF(AT30=1,0,IF(AND(G31=1,J31&gt;0)=TRUE,1,0))</f>
        <v>0</v>
      </c>
      <c r="AU31" s="230">
        <f>IF(AU30=1,0,IF(G31=2,1,0))</f>
        <v>0</v>
      </c>
      <c r="AV31" s="230">
        <f>IF(AV30=1,0,IF(G31=3,1,0))</f>
        <v>0</v>
      </c>
      <c r="AW31" s="230">
        <f>IF(AW30=1,0,IF(G31=4,1,0))</f>
        <v>0</v>
      </c>
      <c r="AX31" s="230">
        <f>IF(AX30=1,0,IF(G31=5,1,0))</f>
        <v>0</v>
      </c>
      <c r="AY31" s="230">
        <f>IF(AY30=1,0,IF(G31=6,1,0))</f>
        <v>0</v>
      </c>
      <c r="AZ31" s="230">
        <f>IF(AZ30=1,0,IF(G31=7,1,0))</f>
        <v>0</v>
      </c>
      <c r="BA31" s="230">
        <f>IF(BA30=1,0,IF(G31=8,1,0))</f>
        <v>0</v>
      </c>
      <c r="BB31" s="230">
        <f>IF(BB30=1,0,IF(G31=9,1,0))</f>
        <v>0</v>
      </c>
      <c r="BC31" s="230">
        <f>IF(J30+J31&gt;0,BC29+1,IF(BC29&lt;=6,0,BC29-6))</f>
        <v>0</v>
      </c>
      <c r="BD31" s="230">
        <f>IF(BC31&gt;13,1,0)</f>
        <v>0</v>
      </c>
      <c r="BE31" s="230">
        <f>IF($J30+$J31&gt;0,$BC29+1,0)</f>
        <v>0</v>
      </c>
    </row>
    <row r="32" spans="1:57" ht="9" customHeight="1">
      <c r="A32" s="73">
        <f t="shared" si="174"/>
        <v>42946</v>
      </c>
      <c r="B32" s="74">
        <f>B30+1</f>
        <v>42946</v>
      </c>
      <c r="C32" s="74">
        <f t="shared" si="133"/>
        <v>42946</v>
      </c>
      <c r="D32" s="75">
        <v>0</v>
      </c>
      <c r="E32" s="76">
        <f t="shared" ref="E32:E39" si="196">D32</f>
        <v>0</v>
      </c>
      <c r="F32" s="77">
        <v>0</v>
      </c>
      <c r="G32" s="78">
        <v>1</v>
      </c>
      <c r="H32" s="78"/>
      <c r="I32" s="79"/>
      <c r="J32" s="80">
        <f t="shared" si="171"/>
        <v>0</v>
      </c>
      <c r="K32" s="80">
        <f t="shared" si="172"/>
        <v>0</v>
      </c>
      <c r="L32" s="80">
        <f t="shared" si="134"/>
        <v>0</v>
      </c>
      <c r="M32" s="80">
        <f t="shared" si="135"/>
        <v>0</v>
      </c>
      <c r="N32" s="80">
        <f t="shared" si="136"/>
        <v>0</v>
      </c>
      <c r="O32" s="80">
        <f t="shared" si="137"/>
        <v>0</v>
      </c>
      <c r="P32" s="80">
        <f t="shared" si="138"/>
        <v>0</v>
      </c>
      <c r="Q32" s="80">
        <f t="shared" si="139"/>
        <v>0</v>
      </c>
      <c r="R32" s="81"/>
      <c r="S32" s="81"/>
      <c r="T32" s="81"/>
      <c r="U32" s="82"/>
      <c r="V32" s="230">
        <f t="shared" si="140"/>
        <v>0</v>
      </c>
      <c r="W32" s="230">
        <f t="shared" si="141"/>
        <v>0</v>
      </c>
      <c r="X32" s="230">
        <f t="shared" si="142"/>
        <v>0</v>
      </c>
      <c r="Y32" s="230">
        <f t="shared" si="143"/>
        <v>0</v>
      </c>
      <c r="Z32" s="230">
        <f t="shared" si="144"/>
        <v>0</v>
      </c>
      <c r="AA32" s="230">
        <f t="shared" si="145"/>
        <v>0</v>
      </c>
      <c r="AB32" s="230">
        <f t="shared" si="146"/>
        <v>0</v>
      </c>
      <c r="AC32" s="230">
        <f t="shared" si="147"/>
        <v>0</v>
      </c>
      <c r="AD32" s="230">
        <f t="shared" si="148"/>
        <v>0</v>
      </c>
      <c r="AE32" s="230">
        <f t="shared" si="149"/>
        <v>0</v>
      </c>
      <c r="AF32" s="230">
        <f t="shared" si="150"/>
        <v>0</v>
      </c>
      <c r="AG32" s="230">
        <f t="shared" si="151"/>
        <v>0</v>
      </c>
      <c r="AH32" s="230">
        <f t="shared" si="152"/>
        <v>0</v>
      </c>
      <c r="AI32" s="230">
        <f t="shared" si="153"/>
        <v>0</v>
      </c>
      <c r="AJ32" s="230">
        <f t="shared" si="154"/>
        <v>0</v>
      </c>
      <c r="AK32" s="230">
        <f t="shared" si="155"/>
        <v>0</v>
      </c>
      <c r="AL32" s="230">
        <f t="shared" si="156"/>
        <v>0</v>
      </c>
      <c r="AM32" s="230">
        <f t="shared" si="157"/>
        <v>0</v>
      </c>
      <c r="AN32" s="230">
        <f t="shared" si="158"/>
        <v>0</v>
      </c>
      <c r="AO32" s="230">
        <f t="shared" si="159"/>
        <v>0</v>
      </c>
      <c r="AP32" s="230">
        <f t="shared" si="160"/>
        <v>0</v>
      </c>
      <c r="AR32" s="231">
        <f t="shared" ref="AR32" si="197">IF(G32=0,0,IF(OR(G30&gt;=4,G31&gt;=4)=TRUE,0,IF(J32=0,0,IF(AND(J31&gt;0,(((B32+D32)-(C31+E31))*24)&lt;$T$8)=TRUE,$T$8-(((B32+D32)-(C31+E31))*24),IF(AND(J30&gt;0,(((B32+D32)-(C30+E30))*24)&lt;$T$8)=TRUE,$T$8-(((B32+D32)-(C30+E30))*24),0)))))</f>
        <v>0</v>
      </c>
      <c r="AS32" s="231">
        <f t="shared" si="162"/>
        <v>0</v>
      </c>
      <c r="AT32" s="230">
        <f>IF(AND(G32=1,J32&gt;0)=TRUE,1,0)</f>
        <v>0</v>
      </c>
      <c r="AU32" s="230">
        <f t="shared" ref="AU32" si="198">IF(G32=2,1,0)</f>
        <v>0</v>
      </c>
      <c r="AV32" s="230">
        <f t="shared" ref="AV32" si="199">IF(G32=3,1,0)</f>
        <v>0</v>
      </c>
      <c r="AW32" s="230">
        <f t="shared" ref="AW32" si="200">IF(G32=4,1,0)</f>
        <v>0</v>
      </c>
      <c r="AX32" s="230">
        <f t="shared" ref="AX32" si="201">IF(G32=5,1,0)</f>
        <v>0</v>
      </c>
      <c r="AY32" s="230">
        <f t="shared" ref="AY32" si="202">IF(G32=6,1,0)</f>
        <v>0</v>
      </c>
      <c r="AZ32" s="230">
        <f t="shared" ref="AZ32" si="203">IF(G32=7,1,0)</f>
        <v>0</v>
      </c>
      <c r="BA32" s="230">
        <f t="shared" ref="BA32" si="204">IF(G32=8,1,0)</f>
        <v>0</v>
      </c>
      <c r="BB32" s="230">
        <f t="shared" ref="BB32" si="205">IF(G32=9,1,0)</f>
        <v>0</v>
      </c>
    </row>
    <row r="33" spans="1:57" ht="9" customHeight="1">
      <c r="A33" s="105">
        <f>B32</f>
        <v>42946</v>
      </c>
      <c r="B33" s="106">
        <f>C32</f>
        <v>42946</v>
      </c>
      <c r="C33" s="106">
        <f t="shared" si="133"/>
        <v>42946</v>
      </c>
      <c r="D33" s="107">
        <v>0</v>
      </c>
      <c r="E33" s="108">
        <f t="shared" si="196"/>
        <v>0</v>
      </c>
      <c r="F33" s="109">
        <v>0</v>
      </c>
      <c r="G33" s="110">
        <v>1</v>
      </c>
      <c r="H33" s="110"/>
      <c r="I33" s="111"/>
      <c r="J33" s="112">
        <f t="shared" si="171"/>
        <v>0</v>
      </c>
      <c r="K33" s="112">
        <f t="shared" si="172"/>
        <v>0</v>
      </c>
      <c r="L33" s="112">
        <f t="shared" si="134"/>
        <v>0</v>
      </c>
      <c r="M33" s="112">
        <f t="shared" si="135"/>
        <v>0</v>
      </c>
      <c r="N33" s="112">
        <f t="shared" si="136"/>
        <v>0</v>
      </c>
      <c r="O33" s="112">
        <f t="shared" si="137"/>
        <v>0</v>
      </c>
      <c r="P33" s="112">
        <f t="shared" si="138"/>
        <v>0</v>
      </c>
      <c r="Q33" s="112">
        <f t="shared" si="139"/>
        <v>0</v>
      </c>
      <c r="R33" s="113"/>
      <c r="S33" s="113"/>
      <c r="T33" s="113"/>
      <c r="U33" s="114"/>
      <c r="V33" s="230">
        <f t="shared" si="140"/>
        <v>0</v>
      </c>
      <c r="W33" s="230">
        <f t="shared" si="141"/>
        <v>0</v>
      </c>
      <c r="X33" s="230">
        <f t="shared" si="142"/>
        <v>0</v>
      </c>
      <c r="Y33" s="230">
        <f t="shared" si="143"/>
        <v>0</v>
      </c>
      <c r="Z33" s="230">
        <f t="shared" si="144"/>
        <v>0</v>
      </c>
      <c r="AA33" s="230">
        <f t="shared" si="145"/>
        <v>0</v>
      </c>
      <c r="AB33" s="230">
        <f t="shared" si="146"/>
        <v>0</v>
      </c>
      <c r="AC33" s="230">
        <f t="shared" si="147"/>
        <v>0</v>
      </c>
      <c r="AD33" s="230">
        <f t="shared" si="148"/>
        <v>0</v>
      </c>
      <c r="AE33" s="230">
        <f t="shared" si="149"/>
        <v>0</v>
      </c>
      <c r="AF33" s="230">
        <f t="shared" si="150"/>
        <v>0</v>
      </c>
      <c r="AG33" s="230">
        <f t="shared" si="151"/>
        <v>0</v>
      </c>
      <c r="AH33" s="230">
        <f t="shared" si="152"/>
        <v>0</v>
      </c>
      <c r="AI33" s="230">
        <f t="shared" si="153"/>
        <v>0</v>
      </c>
      <c r="AJ33" s="230">
        <f t="shared" si="154"/>
        <v>0</v>
      </c>
      <c r="AK33" s="230">
        <f t="shared" si="155"/>
        <v>0</v>
      </c>
      <c r="AL33" s="230">
        <f t="shared" si="156"/>
        <v>0</v>
      </c>
      <c r="AM33" s="230">
        <f t="shared" si="157"/>
        <v>0</v>
      </c>
      <c r="AN33" s="230">
        <f t="shared" si="158"/>
        <v>0</v>
      </c>
      <c r="AO33" s="230">
        <f t="shared" si="159"/>
        <v>0</v>
      </c>
      <c r="AP33" s="230">
        <f t="shared" si="160"/>
        <v>0</v>
      </c>
      <c r="AQ33" s="231">
        <f t="shared" ref="AQ33" si="206">IF(G33=0,0,IF(OR(G32&gt;=4,G33&gt;=4)=TRUE,0,IF(AND(J32=0,J33=0)=TRUE,0,IF((AS32+AS33)&lt;=$T$9,0,IF((AS32+AS33)&gt;$T$9,IF(J33=0,IF(((C32+E32)*24)+$T$8&gt;(B34+D32)*24,IF(((((C32+E32)*24)+$T$8)-((B34+D32)*24)-AR34)&gt;0,(((C32+E32)*24)+$T$8)-((B34+D32)*24)-AR34,IF(((C33+E33)*24)+$T$8&gt;(B34+D32)*24,IF(((((C33+E33)*24)+$T$8)-((B34+D32)*24)-AR34)&gt;0,(((C33+E33)*24)+$T$8)-((B34+D32)*24)-AR34,0))))))))))</f>
        <v>0</v>
      </c>
      <c r="AS33" s="231">
        <f t="shared" si="162"/>
        <v>0</v>
      </c>
      <c r="AT33" s="230">
        <f>IF(AT32=1,0,IF(AND(G33=1,J33&gt;0)=TRUE,1,0))</f>
        <v>0</v>
      </c>
      <c r="AU33" s="230">
        <f>IF(AU32=1,0,IF(G33=2,1,0))</f>
        <v>0</v>
      </c>
      <c r="AV33" s="230">
        <f>IF(AV32=1,0,IF(G33=3,1,0))</f>
        <v>0</v>
      </c>
      <c r="AW33" s="230">
        <f>IF(AW32=1,0,IF(G33=4,1,0))</f>
        <v>0</v>
      </c>
      <c r="AX33" s="230">
        <f>IF(AX32=1,0,IF(G33=5,1,0))</f>
        <v>0</v>
      </c>
      <c r="AY33" s="230">
        <f>IF(AY32=1,0,IF(G33=6,1,0))</f>
        <v>0</v>
      </c>
      <c r="AZ33" s="230">
        <f>IF(AZ32=1,0,IF(G33=7,1,0))</f>
        <v>0</v>
      </c>
      <c r="BA33" s="230">
        <f>IF(BA32=1,0,IF(G33=8,1,0))</f>
        <v>0</v>
      </c>
      <c r="BB33" s="230">
        <f>IF(BB32=1,0,IF(G33=9,1,0))</f>
        <v>0</v>
      </c>
      <c r="BC33" s="230">
        <f>IF(J32+J33&gt;0,BC31+1,IF(BC31&lt;=6,0,BC31-6))</f>
        <v>0</v>
      </c>
      <c r="BD33" s="230">
        <f>IF(BC33&gt;13,1,0)</f>
        <v>0</v>
      </c>
      <c r="BE33" s="230">
        <f>IF($J32+$J33&gt;0,$BC31+1,0)</f>
        <v>0</v>
      </c>
    </row>
    <row r="34" spans="1:57" ht="9" customHeight="1">
      <c r="A34" s="73">
        <f t="shared" si="174"/>
        <v>42947</v>
      </c>
      <c r="B34" s="74">
        <f>B32+1</f>
        <v>42947</v>
      </c>
      <c r="C34" s="74">
        <f t="shared" si="133"/>
        <v>42947</v>
      </c>
      <c r="D34" s="75">
        <v>0</v>
      </c>
      <c r="E34" s="76">
        <f t="shared" si="196"/>
        <v>0</v>
      </c>
      <c r="F34" s="77">
        <v>0</v>
      </c>
      <c r="G34" s="78">
        <v>1</v>
      </c>
      <c r="H34" s="78"/>
      <c r="I34" s="79"/>
      <c r="J34" s="80">
        <f t="shared" si="171"/>
        <v>0</v>
      </c>
      <c r="K34" s="80">
        <f t="shared" si="172"/>
        <v>0</v>
      </c>
      <c r="L34" s="80">
        <f t="shared" si="134"/>
        <v>0</v>
      </c>
      <c r="M34" s="80">
        <f t="shared" si="135"/>
        <v>0</v>
      </c>
      <c r="N34" s="80" t="b">
        <f t="shared" si="136"/>
        <v>0</v>
      </c>
      <c r="O34" s="80">
        <f t="shared" si="137"/>
        <v>0</v>
      </c>
      <c r="P34" s="80">
        <f t="shared" si="138"/>
        <v>0</v>
      </c>
      <c r="Q34" s="80">
        <f t="shared" si="139"/>
        <v>0</v>
      </c>
      <c r="R34" s="81"/>
      <c r="S34" s="81"/>
      <c r="T34" s="81"/>
      <c r="U34" s="82"/>
      <c r="V34" s="230">
        <f t="shared" si="140"/>
        <v>0</v>
      </c>
      <c r="W34" s="230">
        <f t="shared" si="141"/>
        <v>0</v>
      </c>
      <c r="X34" s="230" t="b">
        <f t="shared" si="142"/>
        <v>0</v>
      </c>
      <c r="Y34" s="230">
        <f t="shared" si="143"/>
        <v>0</v>
      </c>
      <c r="Z34" s="230">
        <f t="shared" si="144"/>
        <v>0</v>
      </c>
      <c r="AA34" s="230">
        <f t="shared" si="145"/>
        <v>0</v>
      </c>
      <c r="AB34" s="230">
        <f t="shared" si="146"/>
        <v>0</v>
      </c>
      <c r="AC34" s="230">
        <f t="shared" si="147"/>
        <v>0</v>
      </c>
      <c r="AD34" s="230">
        <f t="shared" si="148"/>
        <v>0</v>
      </c>
      <c r="AE34" s="230">
        <f t="shared" si="149"/>
        <v>0</v>
      </c>
      <c r="AF34" s="230">
        <f t="shared" si="150"/>
        <v>0</v>
      </c>
      <c r="AG34" s="230">
        <f t="shared" si="151"/>
        <v>0</v>
      </c>
      <c r="AH34" s="230">
        <f t="shared" si="152"/>
        <v>0</v>
      </c>
      <c r="AI34" s="230">
        <f t="shared" si="153"/>
        <v>0</v>
      </c>
      <c r="AJ34" s="230">
        <f t="shared" si="154"/>
        <v>0</v>
      </c>
      <c r="AK34" s="230">
        <f t="shared" si="155"/>
        <v>0</v>
      </c>
      <c r="AL34" s="230">
        <f t="shared" si="156"/>
        <v>0</v>
      </c>
      <c r="AM34" s="230">
        <f t="shared" si="157"/>
        <v>0</v>
      </c>
      <c r="AN34" s="230">
        <f t="shared" si="158"/>
        <v>0</v>
      </c>
      <c r="AO34" s="230">
        <f t="shared" si="159"/>
        <v>0</v>
      </c>
      <c r="AP34" s="230">
        <f t="shared" si="160"/>
        <v>0</v>
      </c>
      <c r="AR34" s="231">
        <f t="shared" ref="AR34" si="207">IF(G34=0,0,IF(OR(G32&gt;=4,G33&gt;=4)=TRUE,0,IF(J34=0,0,IF(AND(J33&gt;0,(((B34+D34)-(C33+E33))*24)&lt;$T$8)=TRUE,$T$8-(((B34+D34)-(C33+E33))*24),IF(AND(J32&gt;0,(((B34+D34)-(C32+E32))*24)&lt;$T$8)=TRUE,$T$8-(((B34+D34)-(C32+E32))*24),0)))))</f>
        <v>0</v>
      </c>
      <c r="AS34" s="231">
        <f t="shared" si="162"/>
        <v>0</v>
      </c>
      <c r="AT34" s="230">
        <f>IF(AND(G34=1,J34&gt;0)=TRUE,1,0)</f>
        <v>0</v>
      </c>
      <c r="AU34" s="230">
        <f t="shared" ref="AU34" si="208">IF(G34=2,1,0)</f>
        <v>0</v>
      </c>
      <c r="AV34" s="230">
        <f t="shared" ref="AV34" si="209">IF(G34=3,1,0)</f>
        <v>0</v>
      </c>
      <c r="AW34" s="230">
        <f t="shared" ref="AW34" si="210">IF(G34=4,1,0)</f>
        <v>0</v>
      </c>
      <c r="AX34" s="230">
        <f t="shared" ref="AX34" si="211">IF(G34=5,1,0)</f>
        <v>0</v>
      </c>
      <c r="AY34" s="230">
        <f t="shared" ref="AY34" si="212">IF(G34=6,1,0)</f>
        <v>0</v>
      </c>
      <c r="AZ34" s="230">
        <f t="shared" ref="AZ34" si="213">IF(G34=7,1,0)</f>
        <v>0</v>
      </c>
      <c r="BA34" s="230">
        <f t="shared" ref="BA34" si="214">IF(G34=8,1,0)</f>
        <v>0</v>
      </c>
      <c r="BB34" s="230">
        <f t="shared" ref="BB34" si="215">IF(G34=9,1,0)</f>
        <v>0</v>
      </c>
    </row>
    <row r="35" spans="1:57" ht="9" customHeight="1">
      <c r="A35" s="105">
        <f>B34</f>
        <v>42947</v>
      </c>
      <c r="B35" s="106">
        <f>C34</f>
        <v>42947</v>
      </c>
      <c r="C35" s="106">
        <f t="shared" si="133"/>
        <v>42947</v>
      </c>
      <c r="D35" s="107">
        <v>0</v>
      </c>
      <c r="E35" s="108">
        <f t="shared" si="196"/>
        <v>0</v>
      </c>
      <c r="F35" s="109">
        <v>0</v>
      </c>
      <c r="G35" s="110">
        <v>1</v>
      </c>
      <c r="H35" s="110"/>
      <c r="I35" s="111"/>
      <c r="J35" s="112">
        <f t="shared" si="171"/>
        <v>0</v>
      </c>
      <c r="K35" s="112">
        <f t="shared" si="172"/>
        <v>0</v>
      </c>
      <c r="L35" s="112">
        <f t="shared" si="134"/>
        <v>0</v>
      </c>
      <c r="M35" s="112">
        <f t="shared" si="135"/>
        <v>0</v>
      </c>
      <c r="N35" s="112" t="b">
        <f t="shared" si="136"/>
        <v>0</v>
      </c>
      <c r="O35" s="112">
        <f t="shared" si="137"/>
        <v>0</v>
      </c>
      <c r="P35" s="112">
        <f t="shared" si="138"/>
        <v>0</v>
      </c>
      <c r="Q35" s="112">
        <f t="shared" si="139"/>
        <v>0</v>
      </c>
      <c r="R35" s="113"/>
      <c r="S35" s="113"/>
      <c r="T35" s="113"/>
      <c r="U35" s="114"/>
      <c r="V35" s="230">
        <f t="shared" si="140"/>
        <v>0</v>
      </c>
      <c r="W35" s="230">
        <f t="shared" si="141"/>
        <v>0</v>
      </c>
      <c r="X35" s="230" t="b">
        <f t="shared" si="142"/>
        <v>0</v>
      </c>
      <c r="Y35" s="230">
        <f t="shared" si="143"/>
        <v>0</v>
      </c>
      <c r="Z35" s="230">
        <f t="shared" si="144"/>
        <v>0</v>
      </c>
      <c r="AA35" s="230">
        <f t="shared" si="145"/>
        <v>0</v>
      </c>
      <c r="AB35" s="230">
        <f t="shared" si="146"/>
        <v>0</v>
      </c>
      <c r="AC35" s="230">
        <f t="shared" si="147"/>
        <v>0</v>
      </c>
      <c r="AD35" s="230">
        <f t="shared" si="148"/>
        <v>0</v>
      </c>
      <c r="AE35" s="230">
        <f t="shared" si="149"/>
        <v>0</v>
      </c>
      <c r="AF35" s="230">
        <f t="shared" si="150"/>
        <v>0</v>
      </c>
      <c r="AG35" s="230">
        <f t="shared" si="151"/>
        <v>0</v>
      </c>
      <c r="AH35" s="230">
        <f t="shared" si="152"/>
        <v>0</v>
      </c>
      <c r="AI35" s="230">
        <f t="shared" si="153"/>
        <v>0</v>
      </c>
      <c r="AJ35" s="230">
        <f t="shared" si="154"/>
        <v>0</v>
      </c>
      <c r="AK35" s="230">
        <f t="shared" si="155"/>
        <v>0</v>
      </c>
      <c r="AL35" s="230">
        <f t="shared" si="156"/>
        <v>0</v>
      </c>
      <c r="AM35" s="230">
        <f t="shared" si="157"/>
        <v>0</v>
      </c>
      <c r="AN35" s="230">
        <f t="shared" si="158"/>
        <v>0</v>
      </c>
      <c r="AO35" s="230">
        <f t="shared" si="159"/>
        <v>0</v>
      </c>
      <c r="AP35" s="230">
        <f t="shared" si="160"/>
        <v>0</v>
      </c>
      <c r="AQ35" s="231">
        <f t="shared" ref="AQ35" si="216">IF(G35=0,0,IF(OR(G34&gt;=4,G35&gt;=4)=TRUE,0,IF(AND(J34=0,J35=0)=TRUE,0,IF((AS34+AS35)&lt;=$T$9,0,IF((AS34+AS35)&gt;$T$9,IF(J35=0,IF(((C34+E34)*24)+$T$8&gt;(B36+D34)*24,IF(((((C34+E34)*24)+$T$8)-((B36+D34)*24)-AR36)&gt;0,(((C34+E34)*24)+$T$8)-((B36+D34)*24)-AR36,IF(((C35+E35)*24)+$T$8&gt;(B36+D34)*24,IF(((((C35+E35)*24)+$T$8)-((B36+D34)*24)-AR36)&gt;0,(((C35+E35)*24)+$T$8)-((B36+D34)*24)-AR36,0))))))))))</f>
        <v>0</v>
      </c>
      <c r="AS35" s="231">
        <f t="shared" si="162"/>
        <v>0</v>
      </c>
      <c r="AT35" s="230">
        <f>IF(AT34=1,0,IF(AND(G35=1,J35&gt;0)=TRUE,1,0))</f>
        <v>0</v>
      </c>
      <c r="AU35" s="230">
        <f>IF(AU34=1,0,IF(G35=2,1,0))</f>
        <v>0</v>
      </c>
      <c r="AV35" s="230">
        <f>IF(AV34=1,0,IF(G35=3,1,0))</f>
        <v>0</v>
      </c>
      <c r="AW35" s="230">
        <f>IF(AW34=1,0,IF(G35=4,1,0))</f>
        <v>0</v>
      </c>
      <c r="AX35" s="230">
        <f>IF(AX34=1,0,IF(G35=5,1,0))</f>
        <v>0</v>
      </c>
      <c r="AY35" s="230">
        <f>IF(AY34=1,0,IF(G35=6,1,0))</f>
        <v>0</v>
      </c>
      <c r="AZ35" s="230">
        <f>IF(AZ34=1,0,IF(G35=7,1,0))</f>
        <v>0</v>
      </c>
      <c r="BA35" s="230">
        <f>IF(BA34=1,0,IF(G35=8,1,0))</f>
        <v>0</v>
      </c>
      <c r="BB35" s="230">
        <f>IF(BB34=1,0,IF(G35=9,1,0))</f>
        <v>0</v>
      </c>
      <c r="BC35" s="230">
        <f>IF(J34+J35&gt;0,BC33+1,IF(BC33&lt;=6,0,BC33-6))</f>
        <v>0</v>
      </c>
      <c r="BD35" s="230">
        <f>IF(BC35&gt;13,1,0)</f>
        <v>0</v>
      </c>
      <c r="BE35" s="230">
        <f>IF($J34+$J35&gt;0,$BC33+1,0)</f>
        <v>0</v>
      </c>
    </row>
    <row r="36" spans="1:57" ht="9" customHeight="1">
      <c r="A36" s="73">
        <f t="shared" si="174"/>
        <v>42948</v>
      </c>
      <c r="B36" s="74">
        <f>B34+1</f>
        <v>42948</v>
      </c>
      <c r="C36" s="74">
        <f t="shared" si="133"/>
        <v>42948</v>
      </c>
      <c r="D36" s="75">
        <v>0</v>
      </c>
      <c r="E36" s="76">
        <f t="shared" si="196"/>
        <v>0</v>
      </c>
      <c r="F36" s="77">
        <v>0</v>
      </c>
      <c r="G36" s="78">
        <v>1</v>
      </c>
      <c r="H36" s="78"/>
      <c r="I36" s="79"/>
      <c r="J36" s="80">
        <f t="shared" si="171"/>
        <v>0</v>
      </c>
      <c r="K36" s="80">
        <f t="shared" si="172"/>
        <v>0</v>
      </c>
      <c r="L36" s="80">
        <f t="shared" si="134"/>
        <v>0</v>
      </c>
      <c r="M36" s="80">
        <f t="shared" si="135"/>
        <v>0</v>
      </c>
      <c r="N36" s="80" t="b">
        <f t="shared" si="136"/>
        <v>0</v>
      </c>
      <c r="O36" s="80">
        <f t="shared" si="137"/>
        <v>0</v>
      </c>
      <c r="P36" s="80">
        <f t="shared" si="138"/>
        <v>0</v>
      </c>
      <c r="Q36" s="80">
        <f t="shared" si="139"/>
        <v>0</v>
      </c>
      <c r="R36" s="81"/>
      <c r="S36" s="81"/>
      <c r="T36" s="81"/>
      <c r="U36" s="82"/>
      <c r="V36" s="230">
        <f t="shared" si="140"/>
        <v>0</v>
      </c>
      <c r="W36" s="230">
        <f t="shared" si="141"/>
        <v>0</v>
      </c>
      <c r="X36" s="230" t="b">
        <f t="shared" si="142"/>
        <v>0</v>
      </c>
      <c r="Y36" s="230">
        <f t="shared" si="143"/>
        <v>0</v>
      </c>
      <c r="Z36" s="230">
        <f t="shared" si="144"/>
        <v>0</v>
      </c>
      <c r="AA36" s="230">
        <f t="shared" si="145"/>
        <v>0</v>
      </c>
      <c r="AB36" s="230">
        <f t="shared" si="146"/>
        <v>0</v>
      </c>
      <c r="AC36" s="230">
        <f t="shared" si="147"/>
        <v>0</v>
      </c>
      <c r="AD36" s="230">
        <f t="shared" si="148"/>
        <v>0</v>
      </c>
      <c r="AE36" s="230">
        <f t="shared" si="149"/>
        <v>0</v>
      </c>
      <c r="AF36" s="230">
        <f t="shared" si="150"/>
        <v>0</v>
      </c>
      <c r="AG36" s="230">
        <f t="shared" si="151"/>
        <v>0</v>
      </c>
      <c r="AH36" s="230">
        <f t="shared" si="152"/>
        <v>0</v>
      </c>
      <c r="AI36" s="230">
        <f t="shared" si="153"/>
        <v>0</v>
      </c>
      <c r="AJ36" s="230">
        <f t="shared" si="154"/>
        <v>0</v>
      </c>
      <c r="AK36" s="230">
        <f t="shared" si="155"/>
        <v>0</v>
      </c>
      <c r="AL36" s="230">
        <f t="shared" si="156"/>
        <v>0</v>
      </c>
      <c r="AM36" s="230">
        <f t="shared" si="157"/>
        <v>0</v>
      </c>
      <c r="AN36" s="230">
        <f t="shared" si="158"/>
        <v>0</v>
      </c>
      <c r="AO36" s="230">
        <f t="shared" si="159"/>
        <v>0</v>
      </c>
      <c r="AP36" s="230">
        <f t="shared" si="160"/>
        <v>0</v>
      </c>
      <c r="AR36" s="231">
        <f t="shared" ref="AR36" si="217">IF(G36=0,0,IF(OR(G34&gt;=4,G35&gt;=4)=TRUE,0,IF(J36=0,0,IF(AND(J35&gt;0,(((B36+D36)-(C35+E35))*24)&lt;$T$8)=TRUE,$T$8-(((B36+D36)-(C35+E35))*24),IF(AND(J34&gt;0,(((B36+D36)-(C34+E34))*24)&lt;$T$8)=TRUE,$T$8-(((B36+D36)-(C34+E34))*24),0)))))</f>
        <v>0</v>
      </c>
      <c r="AS36" s="231">
        <f t="shared" si="162"/>
        <v>0</v>
      </c>
      <c r="AT36" s="230">
        <f>IF(AND(G36=1,J36&gt;0)=TRUE,1,0)</f>
        <v>0</v>
      </c>
      <c r="AU36" s="230">
        <f t="shared" ref="AU36" si="218">IF(G36=2,1,0)</f>
        <v>0</v>
      </c>
      <c r="AV36" s="230">
        <f t="shared" ref="AV36" si="219">IF(G36=3,1,0)</f>
        <v>0</v>
      </c>
      <c r="AW36" s="230">
        <f t="shared" ref="AW36" si="220">IF(G36=4,1,0)</f>
        <v>0</v>
      </c>
      <c r="AX36" s="230">
        <f t="shared" ref="AX36" si="221">IF(G36=5,1,0)</f>
        <v>0</v>
      </c>
      <c r="AY36" s="230">
        <f t="shared" ref="AY36" si="222">IF(G36=6,1,0)</f>
        <v>0</v>
      </c>
      <c r="AZ36" s="230">
        <f t="shared" ref="AZ36" si="223">IF(G36=7,1,0)</f>
        <v>0</v>
      </c>
      <c r="BA36" s="230">
        <f t="shared" ref="BA36" si="224">IF(G36=8,1,0)</f>
        <v>0</v>
      </c>
      <c r="BB36" s="230">
        <f t="shared" ref="BB36" si="225">IF(G36=9,1,0)</f>
        <v>0</v>
      </c>
    </row>
    <row r="37" spans="1:57" ht="9" customHeight="1">
      <c r="A37" s="105">
        <f>B36</f>
        <v>42948</v>
      </c>
      <c r="B37" s="106">
        <f>C36</f>
        <v>42948</v>
      </c>
      <c r="C37" s="106">
        <f t="shared" si="133"/>
        <v>42948</v>
      </c>
      <c r="D37" s="107">
        <v>0</v>
      </c>
      <c r="E37" s="108">
        <f t="shared" si="196"/>
        <v>0</v>
      </c>
      <c r="F37" s="109">
        <v>0</v>
      </c>
      <c r="G37" s="110">
        <v>1</v>
      </c>
      <c r="H37" s="110"/>
      <c r="I37" s="111"/>
      <c r="J37" s="112">
        <f t="shared" si="171"/>
        <v>0</v>
      </c>
      <c r="K37" s="112">
        <f t="shared" si="172"/>
        <v>0</v>
      </c>
      <c r="L37" s="112">
        <f t="shared" si="134"/>
        <v>0</v>
      </c>
      <c r="M37" s="112">
        <f t="shared" si="135"/>
        <v>0</v>
      </c>
      <c r="N37" s="112" t="b">
        <f t="shared" si="136"/>
        <v>0</v>
      </c>
      <c r="O37" s="112">
        <f t="shared" si="137"/>
        <v>0</v>
      </c>
      <c r="P37" s="112">
        <f t="shared" si="138"/>
        <v>0</v>
      </c>
      <c r="Q37" s="112">
        <f t="shared" si="139"/>
        <v>0</v>
      </c>
      <c r="R37" s="113"/>
      <c r="S37" s="113"/>
      <c r="T37" s="113"/>
      <c r="U37" s="114"/>
      <c r="V37" s="230">
        <f t="shared" si="140"/>
        <v>0</v>
      </c>
      <c r="W37" s="230">
        <f t="shared" si="141"/>
        <v>0</v>
      </c>
      <c r="X37" s="230" t="b">
        <f t="shared" si="142"/>
        <v>0</v>
      </c>
      <c r="Y37" s="230">
        <f t="shared" si="143"/>
        <v>0</v>
      </c>
      <c r="Z37" s="230">
        <f t="shared" si="144"/>
        <v>0</v>
      </c>
      <c r="AA37" s="230">
        <f t="shared" si="145"/>
        <v>0</v>
      </c>
      <c r="AB37" s="230">
        <f t="shared" si="146"/>
        <v>0</v>
      </c>
      <c r="AC37" s="230">
        <f t="shared" si="147"/>
        <v>0</v>
      </c>
      <c r="AD37" s="230">
        <f t="shared" si="148"/>
        <v>0</v>
      </c>
      <c r="AE37" s="230">
        <f t="shared" si="149"/>
        <v>0</v>
      </c>
      <c r="AF37" s="230">
        <f t="shared" si="150"/>
        <v>0</v>
      </c>
      <c r="AG37" s="230">
        <f t="shared" si="151"/>
        <v>0</v>
      </c>
      <c r="AH37" s="230">
        <f t="shared" si="152"/>
        <v>0</v>
      </c>
      <c r="AI37" s="230">
        <f t="shared" si="153"/>
        <v>0</v>
      </c>
      <c r="AJ37" s="230">
        <f t="shared" si="154"/>
        <v>0</v>
      </c>
      <c r="AK37" s="230">
        <f t="shared" si="155"/>
        <v>0</v>
      </c>
      <c r="AL37" s="230">
        <f t="shared" si="156"/>
        <v>0</v>
      </c>
      <c r="AM37" s="230">
        <f t="shared" si="157"/>
        <v>0</v>
      </c>
      <c r="AN37" s="230">
        <f t="shared" si="158"/>
        <v>0</v>
      </c>
      <c r="AO37" s="230">
        <f t="shared" si="159"/>
        <v>0</v>
      </c>
      <c r="AP37" s="230">
        <f t="shared" si="160"/>
        <v>0</v>
      </c>
      <c r="AQ37" s="231">
        <f t="shared" ref="AQ37" si="226">IF(G37=0,0,IF(OR(G36&gt;=4,G37&gt;=4)=TRUE,0,IF(AND(J36=0,J37=0)=TRUE,0,IF((AS36+AS37)&lt;=$T$9,0,IF((AS36+AS37)&gt;$T$9,IF(J37=0,IF(((C36+E36)*24)+$T$8&gt;(B38+D36)*24,IF(((((C36+E36)*24)+$T$8)-((B38+D36)*24)-AR38)&gt;0,(((C36+E36)*24)+$T$8)-((B38+D36)*24)-AR38,IF(((C37+E37)*24)+$T$8&gt;(B38+D36)*24,IF(((((C37+E37)*24)+$T$8)-((B38+D36)*24)-AR38)&gt;0,(((C37+E37)*24)+$T$8)-((B38+D36)*24)-AR38,0))))))))))</f>
        <v>0</v>
      </c>
      <c r="AS37" s="231">
        <f t="shared" si="162"/>
        <v>0</v>
      </c>
      <c r="AT37" s="230">
        <f>IF(AT36=1,0,IF(AND(G37=1,J37&gt;0)=TRUE,1,0))</f>
        <v>0</v>
      </c>
      <c r="AU37" s="230">
        <f>IF(AU36=1,0,IF(G37=2,1,0))</f>
        <v>0</v>
      </c>
      <c r="AV37" s="230">
        <f>IF(AV36=1,0,IF(G37=3,1,0))</f>
        <v>0</v>
      </c>
      <c r="AW37" s="230">
        <f>IF(AW36=1,0,IF(G37=4,1,0))</f>
        <v>0</v>
      </c>
      <c r="AX37" s="230">
        <f>IF(AX36=1,0,IF(G37=5,1,0))</f>
        <v>0</v>
      </c>
      <c r="AY37" s="230">
        <f>IF(AY36=1,0,IF(G37=6,1,0))</f>
        <v>0</v>
      </c>
      <c r="AZ37" s="230">
        <f>IF(AZ36=1,0,IF(G37=7,1,0))</f>
        <v>0</v>
      </c>
      <c r="BA37" s="230">
        <f>IF(BA36=1,0,IF(G37=8,1,0))</f>
        <v>0</v>
      </c>
      <c r="BB37" s="230">
        <f>IF(BB36=1,0,IF(G37=9,1,0))</f>
        <v>0</v>
      </c>
      <c r="BC37" s="230">
        <f>IF(J36+J37&gt;0,BC35+1,IF(BC35&lt;=6,0,BC35-6))</f>
        <v>0</v>
      </c>
      <c r="BD37" s="230">
        <f>IF(BC37&gt;13,1,0)</f>
        <v>0</v>
      </c>
      <c r="BE37" s="230">
        <f>IF($J36+$J37&gt;0,$BC35+1,0)</f>
        <v>0</v>
      </c>
    </row>
    <row r="38" spans="1:57" ht="9" customHeight="1">
      <c r="A38" s="73">
        <f t="shared" ref="A38" si="227">B38</f>
        <v>42949</v>
      </c>
      <c r="B38" s="74">
        <f>B36+1</f>
        <v>42949</v>
      </c>
      <c r="C38" s="74">
        <f t="shared" si="133"/>
        <v>42949</v>
      </c>
      <c r="D38" s="75">
        <v>0</v>
      </c>
      <c r="E38" s="76">
        <f t="shared" si="196"/>
        <v>0</v>
      </c>
      <c r="F38" s="77">
        <v>0</v>
      </c>
      <c r="G38" s="78">
        <v>1</v>
      </c>
      <c r="H38" s="78"/>
      <c r="I38" s="79"/>
      <c r="J38" s="80">
        <f t="shared" si="171"/>
        <v>0</v>
      </c>
      <c r="K38" s="80">
        <f t="shared" si="172"/>
        <v>0</v>
      </c>
      <c r="L38" s="80">
        <f t="shared" si="134"/>
        <v>0</v>
      </c>
      <c r="M38" s="80">
        <f t="shared" si="135"/>
        <v>0</v>
      </c>
      <c r="N38" s="80" t="b">
        <f t="shared" si="136"/>
        <v>0</v>
      </c>
      <c r="O38" s="80">
        <f t="shared" si="137"/>
        <v>0</v>
      </c>
      <c r="P38" s="80">
        <f t="shared" si="138"/>
        <v>0</v>
      </c>
      <c r="Q38" s="80">
        <f t="shared" si="139"/>
        <v>0</v>
      </c>
      <c r="R38" s="81"/>
      <c r="S38" s="81"/>
      <c r="T38" s="81"/>
      <c r="U38" s="82"/>
      <c r="V38" s="230">
        <f t="shared" si="140"/>
        <v>0</v>
      </c>
      <c r="W38" s="230">
        <f t="shared" si="141"/>
        <v>0</v>
      </c>
      <c r="X38" s="230" t="b">
        <f t="shared" si="142"/>
        <v>0</v>
      </c>
      <c r="Y38" s="230">
        <f t="shared" si="143"/>
        <v>0</v>
      </c>
      <c r="Z38" s="230">
        <f t="shared" si="144"/>
        <v>0</v>
      </c>
      <c r="AA38" s="230">
        <f t="shared" si="145"/>
        <v>0</v>
      </c>
      <c r="AB38" s="230">
        <f t="shared" si="146"/>
        <v>0</v>
      </c>
      <c r="AC38" s="230">
        <f t="shared" si="147"/>
        <v>0</v>
      </c>
      <c r="AD38" s="230">
        <f t="shared" si="148"/>
        <v>0</v>
      </c>
      <c r="AE38" s="230">
        <f t="shared" si="149"/>
        <v>0</v>
      </c>
      <c r="AF38" s="230">
        <f t="shared" si="150"/>
        <v>0</v>
      </c>
      <c r="AG38" s="230">
        <f t="shared" si="151"/>
        <v>0</v>
      </c>
      <c r="AH38" s="230">
        <f t="shared" si="152"/>
        <v>0</v>
      </c>
      <c r="AI38" s="230">
        <f t="shared" si="153"/>
        <v>0</v>
      </c>
      <c r="AJ38" s="230">
        <f t="shared" si="154"/>
        <v>0</v>
      </c>
      <c r="AK38" s="230">
        <f t="shared" si="155"/>
        <v>0</v>
      </c>
      <c r="AL38" s="230">
        <f t="shared" si="156"/>
        <v>0</v>
      </c>
      <c r="AM38" s="230">
        <f t="shared" si="157"/>
        <v>0</v>
      </c>
      <c r="AN38" s="230">
        <f t="shared" si="158"/>
        <v>0</v>
      </c>
      <c r="AO38" s="230">
        <f t="shared" si="159"/>
        <v>0</v>
      </c>
      <c r="AP38" s="230">
        <f t="shared" si="160"/>
        <v>0</v>
      </c>
      <c r="AR38" s="231">
        <f t="shared" ref="AR38" si="228">IF(G38=0,0,IF(OR(G36&gt;=4,G37&gt;=4)=TRUE,0,IF(J38=0,0,IF(AND(J37&gt;0,(((B38+D38)-(C37+E37))*24)&lt;$T$8)=TRUE,$T$8-(((B38+D38)-(C37+E37))*24),IF(AND(J36&gt;0,(((B38+D38)-(C36+E36))*24)&lt;$T$8)=TRUE,$T$8-(((B38+D38)-(C36+E36))*24),0)))))</f>
        <v>0</v>
      </c>
      <c r="AS38" s="231">
        <f t="shared" si="162"/>
        <v>0</v>
      </c>
      <c r="AT38" s="230">
        <f>IF(AND(G38=1,J38&gt;0)=TRUE,1,0)</f>
        <v>0</v>
      </c>
      <c r="AU38" s="230">
        <f t="shared" ref="AU38" si="229">IF(G38=2,1,0)</f>
        <v>0</v>
      </c>
      <c r="AV38" s="230">
        <f t="shared" ref="AV38" si="230">IF(G38=3,1,0)</f>
        <v>0</v>
      </c>
      <c r="AW38" s="230">
        <f t="shared" ref="AW38" si="231">IF(G38=4,1,0)</f>
        <v>0</v>
      </c>
      <c r="AX38" s="230">
        <f t="shared" ref="AX38" si="232">IF(G38=5,1,0)</f>
        <v>0</v>
      </c>
      <c r="AY38" s="230">
        <f t="shared" ref="AY38" si="233">IF(G38=6,1,0)</f>
        <v>0</v>
      </c>
      <c r="AZ38" s="230">
        <f t="shared" ref="AZ38" si="234">IF(G38=7,1,0)</f>
        <v>0</v>
      </c>
      <c r="BA38" s="230">
        <f t="shared" ref="BA38" si="235">IF(G38=8,1,0)</f>
        <v>0</v>
      </c>
      <c r="BB38" s="230">
        <f t="shared" ref="BB38" si="236">IF(G38=9,1,0)</f>
        <v>0</v>
      </c>
    </row>
    <row r="39" spans="1:57" ht="9" customHeight="1">
      <c r="A39" s="83">
        <f>B38</f>
        <v>42949</v>
      </c>
      <c r="B39" s="84">
        <f>C38</f>
        <v>42949</v>
      </c>
      <c r="C39" s="84">
        <f t="shared" si="133"/>
        <v>42949</v>
      </c>
      <c r="D39" s="85">
        <v>0</v>
      </c>
      <c r="E39" s="86">
        <f t="shared" si="196"/>
        <v>0</v>
      </c>
      <c r="F39" s="87">
        <v>0</v>
      </c>
      <c r="G39" s="88">
        <v>1</v>
      </c>
      <c r="H39" s="88"/>
      <c r="I39" s="89"/>
      <c r="J39" s="90">
        <f t="shared" si="171"/>
        <v>0</v>
      </c>
      <c r="K39" s="90">
        <f t="shared" si="172"/>
        <v>0</v>
      </c>
      <c r="L39" s="90">
        <f t="shared" si="134"/>
        <v>0</v>
      </c>
      <c r="M39" s="90">
        <f t="shared" si="135"/>
        <v>0</v>
      </c>
      <c r="N39" s="90" t="b">
        <f t="shared" si="136"/>
        <v>0</v>
      </c>
      <c r="O39" s="90">
        <f t="shared" si="137"/>
        <v>0</v>
      </c>
      <c r="P39" s="90">
        <f t="shared" si="138"/>
        <v>0</v>
      </c>
      <c r="Q39" s="90">
        <f t="shared" si="139"/>
        <v>0</v>
      </c>
      <c r="R39" s="91"/>
      <c r="S39" s="91"/>
      <c r="T39" s="91"/>
      <c r="U39" s="92"/>
      <c r="V39" s="230">
        <f t="shared" si="140"/>
        <v>0</v>
      </c>
      <c r="W39" s="230">
        <f t="shared" si="141"/>
        <v>0</v>
      </c>
      <c r="X39" s="230" t="b">
        <f t="shared" si="142"/>
        <v>0</v>
      </c>
      <c r="Y39" s="230">
        <f t="shared" si="143"/>
        <v>0</v>
      </c>
      <c r="Z39" s="230">
        <f t="shared" si="144"/>
        <v>0</v>
      </c>
      <c r="AA39" s="230">
        <f t="shared" si="145"/>
        <v>0</v>
      </c>
      <c r="AB39" s="230">
        <f t="shared" si="146"/>
        <v>0</v>
      </c>
      <c r="AC39" s="230">
        <f t="shared" si="147"/>
        <v>0</v>
      </c>
      <c r="AD39" s="230">
        <f t="shared" si="148"/>
        <v>0</v>
      </c>
      <c r="AE39" s="230">
        <f t="shared" si="149"/>
        <v>0</v>
      </c>
      <c r="AF39" s="230">
        <f t="shared" si="150"/>
        <v>0</v>
      </c>
      <c r="AG39" s="230">
        <f t="shared" si="151"/>
        <v>0</v>
      </c>
      <c r="AH39" s="230">
        <f t="shared" si="152"/>
        <v>0</v>
      </c>
      <c r="AI39" s="230">
        <f t="shared" si="153"/>
        <v>0</v>
      </c>
      <c r="AJ39" s="230">
        <f t="shared" si="154"/>
        <v>0</v>
      </c>
      <c r="AK39" s="230">
        <f t="shared" si="155"/>
        <v>0</v>
      </c>
      <c r="AL39" s="230">
        <f t="shared" si="156"/>
        <v>0</v>
      </c>
      <c r="AM39" s="230">
        <f t="shared" si="157"/>
        <v>0</v>
      </c>
      <c r="AN39" s="230">
        <f t="shared" si="158"/>
        <v>0</v>
      </c>
      <c r="AO39" s="230">
        <f t="shared" si="159"/>
        <v>0</v>
      </c>
      <c r="AP39" s="230">
        <f t="shared" si="160"/>
        <v>0</v>
      </c>
      <c r="AQ39" s="231">
        <f t="shared" ref="AQ39" si="237">IF(G39=0,0,IF(OR(G38&gt;=4,G39&gt;=4)=TRUE,0,IF(AND(J38=0,J39=0)=TRUE,0,IF((AS38+AS39)&lt;=$T$9,0,IF((AS38+AS39)&gt;$T$9,IF(J39=0,IF(((C38+E38)*24)+$T$8&gt;(B40+D38)*24,IF(((((C38+E38)*24)+$T$8)-((B40+D38)*24)-AR40)&gt;0,(((C38+E38)*24)+$T$8)-((B40+D38)*24)-AR40,IF(((C39+E39)*24)+$T$8&gt;(B40+D38)*24,IF(((((C39+E39)*24)+$T$8)-((B40+D38)*24)-AR40)&gt;0,(((C39+E39)*24)+$T$8)-((B40+D38)*24)-AR40,0))))))))))</f>
        <v>0</v>
      </c>
      <c r="AS39" s="231">
        <f t="shared" si="162"/>
        <v>0</v>
      </c>
      <c r="AT39" s="230">
        <f>IF(AT38=1,0,IF(AND(G39=1,J39&gt;0)=TRUE,1,0))</f>
        <v>0</v>
      </c>
      <c r="AU39" s="230">
        <f>IF(AU38=1,0,IF(G39=2,1,0))</f>
        <v>0</v>
      </c>
      <c r="AV39" s="230">
        <f>IF(AV38=1,0,IF(G39=3,1,0))</f>
        <v>0</v>
      </c>
      <c r="AW39" s="230">
        <f>IF(AW38=1,0,IF(G39=4,1,0))</f>
        <v>0</v>
      </c>
      <c r="AX39" s="230">
        <f>IF(AX38=1,0,IF(G39=5,1,0))</f>
        <v>0</v>
      </c>
      <c r="AY39" s="230">
        <f>IF(AY38=1,0,IF(G39=6,1,0))</f>
        <v>0</v>
      </c>
      <c r="AZ39" s="230">
        <f>IF(AZ38=1,0,IF(G39=7,1,0))</f>
        <v>0</v>
      </c>
      <c r="BA39" s="230">
        <f>IF(BA38=1,0,IF(G39=8,1,0))</f>
        <v>0</v>
      </c>
      <c r="BB39" s="230">
        <f>IF(BB38=1,0,IF(G39=9,1,0))</f>
        <v>0</v>
      </c>
      <c r="BC39" s="230">
        <f>IF(J38+J39&gt;0,BC37+1,IF(BC37&lt;=6,0,BC37-6))</f>
        <v>0</v>
      </c>
      <c r="BD39" s="230">
        <f>IF(BC39&gt;13,1,0)</f>
        <v>0</v>
      </c>
      <c r="BE39" s="230">
        <f>IF($J38+$J39&gt;0,$BC37+1,0)</f>
        <v>0</v>
      </c>
    </row>
    <row r="40" spans="1:57" ht="9" customHeight="1">
      <c r="A40" s="62">
        <f>B40</f>
        <v>42950</v>
      </c>
      <c r="B40" s="64">
        <f>B38+1</f>
        <v>42950</v>
      </c>
      <c r="C40" s="64">
        <f t="shared" ref="C40:C53" si="238">B40+F40</f>
        <v>42950</v>
      </c>
      <c r="D40" s="65">
        <v>0</v>
      </c>
      <c r="E40" s="66">
        <f>D40</f>
        <v>0</v>
      </c>
      <c r="F40" s="67">
        <v>0</v>
      </c>
      <c r="G40" s="68">
        <v>1</v>
      </c>
      <c r="H40" s="68"/>
      <c r="I40" s="69"/>
      <c r="J40" s="70">
        <f>((C40+E40)-(B40+D40))*24</f>
        <v>0</v>
      </c>
      <c r="K40" s="70">
        <f>IF(OR(G40=4,G40&gt;=8)=TRUE,0,J40)</f>
        <v>0</v>
      </c>
      <c r="L40" s="70">
        <f t="shared" ref="L40:L53" si="239">IF(J40-(O40+N40+M40+P40+Q40)&lt;0,0,J40-(O40+N40+M40+P40+Q40))</f>
        <v>0</v>
      </c>
      <c r="M40" s="70">
        <f t="shared" ref="M40:M53" si="240">IF(Q40+P40&gt;0,0,IF(K40-J40&gt;$O$9,0,IF((B40+D40)&gt;(B40+$O$2),J40-O40-N40,IF(((((C40+E40)*24)-((B40+$O$2)*24)))-O40-N40&gt;0,((((C40+E40)*24)-((B40+$O$2)*24)))-O40-N40,0))))</f>
        <v>0</v>
      </c>
      <c r="N40" s="70" t="b">
        <f t="shared" ref="N40:N53" si="241">IF(Q40+P40&gt;0,0,IF(K40-J40&gt;$O$9,0,IF(WEEKDAY(A40,2)&gt;5,J40-O40,IF((B40+D40)&gt;(B40+$O$3),J40-O40,IF(((C40+E40)&gt;(B40+$O$3)),IF(((((C40+E40)-(B40+$O$3))*24)-O40)&gt;0,(((C40+E40)-(B40+$O$3))*24)-O40,0))))))</f>
        <v>0</v>
      </c>
      <c r="O40" s="70">
        <f t="shared" ref="O40:O53" si="242">IF(Q40+P40&gt;0,0,IF((K40-J40)&gt;=$O$9,J40,IF(K40&gt;$O$9,K40-$O$9,0)))</f>
        <v>0</v>
      </c>
      <c r="P40" s="70">
        <f t="shared" ref="P40:P53" si="243">IF(G40=2,J40,0)</f>
        <v>0</v>
      </c>
      <c r="Q40" s="70">
        <f t="shared" ref="Q40:Q53" si="244">IF(G40=3,J40,0)</f>
        <v>0</v>
      </c>
      <c r="R40" s="71"/>
      <c r="S40" s="71"/>
      <c r="T40" s="71"/>
      <c r="U40" s="72"/>
      <c r="V40" s="230">
        <f t="shared" ref="V40:V53" si="245">IF($G40=1,L40,0)</f>
        <v>0</v>
      </c>
      <c r="W40" s="230">
        <f t="shared" ref="W40:W53" si="246">IF($G40=1,M40,0)</f>
        <v>0</v>
      </c>
      <c r="X40" s="230" t="b">
        <f t="shared" ref="X40:X53" si="247">IF($G40=1,N40,0)</f>
        <v>0</v>
      </c>
      <c r="Y40" s="230">
        <f t="shared" ref="Y40:Y53" si="248">IF($G40=1,O40,0)</f>
        <v>0</v>
      </c>
      <c r="Z40" s="230">
        <f t="shared" ref="Z40:Z53" si="249">IF($G40=2,P40,0)</f>
        <v>0</v>
      </c>
      <c r="AA40" s="230">
        <f t="shared" ref="AA40:AA53" si="250">IF($G40=3,Q40,0)</f>
        <v>0</v>
      </c>
      <c r="AB40" s="230">
        <f t="shared" ref="AB40:AB53" si="251">IF($G40=4,H40,0)</f>
        <v>0</v>
      </c>
      <c r="AC40" s="230">
        <f t="shared" ref="AC40:AC53" si="252">IF($G40=5,L40,0)</f>
        <v>0</v>
      </c>
      <c r="AD40" s="230">
        <f t="shared" ref="AD40:AD53" si="253">IF($G40=5,M40,0)</f>
        <v>0</v>
      </c>
      <c r="AE40" s="230">
        <f t="shared" ref="AE40:AE53" si="254">IF($G40=5,N40,0)</f>
        <v>0</v>
      </c>
      <c r="AF40" s="230">
        <f t="shared" ref="AF40:AF53" si="255">IF($G40=5,O40,0)</f>
        <v>0</v>
      </c>
      <c r="AG40" s="230">
        <f t="shared" ref="AG40:AG53" si="256">IF($G40=6,L40,0)</f>
        <v>0</v>
      </c>
      <c r="AH40" s="230">
        <f t="shared" ref="AH40:AH53" si="257">IF($G40=6,M40,0)</f>
        <v>0</v>
      </c>
      <c r="AI40" s="230">
        <f t="shared" ref="AI40:AI53" si="258">IF($G40=6,N40,0)</f>
        <v>0</v>
      </c>
      <c r="AJ40" s="230">
        <f t="shared" ref="AJ40:AJ53" si="259">IF($G40=6,O40,0)</f>
        <v>0</v>
      </c>
      <c r="AK40" s="230">
        <f t="shared" ref="AK40:AK53" si="260">IF($G40=7,L40,0)</f>
        <v>0</v>
      </c>
      <c r="AL40" s="230">
        <f t="shared" ref="AL40:AL53" si="261">IF($G40=7,M40,0)</f>
        <v>0</v>
      </c>
      <c r="AM40" s="230">
        <f t="shared" ref="AM40:AM53" si="262">IF($G40=7,N40,0)</f>
        <v>0</v>
      </c>
      <c r="AN40" s="230">
        <f t="shared" ref="AN40:AN53" si="263">IF($G40=7,O40,0)</f>
        <v>0</v>
      </c>
      <c r="AO40" s="230">
        <f t="shared" ref="AO40:AO53" si="264">IF($G40=8,H40,0)</f>
        <v>0</v>
      </c>
      <c r="AP40" s="230">
        <f t="shared" ref="AP40:AP53" si="265">IF($G40=9,H40,0)</f>
        <v>0</v>
      </c>
      <c r="AR40" s="231">
        <f t="shared" ref="AR40" si="266">IF(G40=0,0,IF(OR(G38&gt;=4,G39&gt;=4)=TRUE,0,IF(J40=0,0,IF(AND(J39&gt;0,(((B40+D40)-(C39+E39))*24)&lt;$T$8)=TRUE,$T$8-(((B40+D40)-(C39+E39))*24),IF(AND(J38&gt;0,(((B40+D40)-(C38+E38))*24)&lt;$T$8)=TRUE,$T$8-(((B40+D40)-(C38+E38))*24),0)))))</f>
        <v>0</v>
      </c>
      <c r="AS40" s="231">
        <f t="shared" ref="AS40:AS53" si="267">IF(AND(G40&gt;=1,G40&lt;=3)=TRUE,J40,0)</f>
        <v>0</v>
      </c>
      <c r="AT40" s="230">
        <f>IF(AND(G40=1,J40&gt;0)=TRUE,1,0)</f>
        <v>0</v>
      </c>
      <c r="AU40" s="230">
        <f t="shared" ref="AU40" si="268">IF(G40=2,1,0)</f>
        <v>0</v>
      </c>
      <c r="AV40" s="230">
        <f t="shared" ref="AV40" si="269">IF(G40=3,1,0)</f>
        <v>0</v>
      </c>
      <c r="AW40" s="230">
        <f t="shared" ref="AW40" si="270">IF(G40=4,1,0)</f>
        <v>0</v>
      </c>
      <c r="AX40" s="230">
        <f t="shared" ref="AX40" si="271">IF(G40=5,1,0)</f>
        <v>0</v>
      </c>
      <c r="AY40" s="230">
        <f t="shared" ref="AY40" si="272">IF(G40=6,1,0)</f>
        <v>0</v>
      </c>
      <c r="AZ40" s="230">
        <f t="shared" ref="AZ40" si="273">IF(G40=7,1,0)</f>
        <v>0</v>
      </c>
      <c r="BA40" s="230">
        <f t="shared" ref="BA40" si="274">IF(G40=8,1,0)</f>
        <v>0</v>
      </c>
      <c r="BB40" s="230">
        <f t="shared" ref="BB40" si="275">IF(G40=9,1,0)</f>
        <v>0</v>
      </c>
    </row>
    <row r="41" spans="1:57" ht="9" customHeight="1">
      <c r="A41" s="105">
        <f>B40</f>
        <v>42950</v>
      </c>
      <c r="B41" s="106">
        <f>C40</f>
        <v>42950</v>
      </c>
      <c r="C41" s="106">
        <f t="shared" si="238"/>
        <v>42950</v>
      </c>
      <c r="D41" s="107">
        <v>0</v>
      </c>
      <c r="E41" s="108">
        <f>D41</f>
        <v>0</v>
      </c>
      <c r="F41" s="109">
        <v>0</v>
      </c>
      <c r="G41" s="110">
        <v>1</v>
      </c>
      <c r="H41" s="110"/>
      <c r="I41" s="111"/>
      <c r="J41" s="112">
        <f t="shared" ref="J41:J53" si="276">((C41+E41)-(B41+D41))*24</f>
        <v>0</v>
      </c>
      <c r="K41" s="112">
        <f t="shared" ref="K41:K53" si="277">IF(OR(G41=4,G41&gt;=8)=TRUE,K40,K40+J41)</f>
        <v>0</v>
      </c>
      <c r="L41" s="112">
        <f t="shared" si="239"/>
        <v>0</v>
      </c>
      <c r="M41" s="112">
        <f t="shared" si="240"/>
        <v>0</v>
      </c>
      <c r="N41" s="112" t="b">
        <f t="shared" si="241"/>
        <v>0</v>
      </c>
      <c r="O41" s="112">
        <f t="shared" si="242"/>
        <v>0</v>
      </c>
      <c r="P41" s="112">
        <f t="shared" si="243"/>
        <v>0</v>
      </c>
      <c r="Q41" s="112">
        <f t="shared" si="244"/>
        <v>0</v>
      </c>
      <c r="R41" s="113"/>
      <c r="S41" s="113"/>
      <c r="T41" s="113"/>
      <c r="U41" s="114"/>
      <c r="V41" s="230">
        <f t="shared" si="245"/>
        <v>0</v>
      </c>
      <c r="W41" s="230">
        <f t="shared" si="246"/>
        <v>0</v>
      </c>
      <c r="X41" s="230" t="b">
        <f t="shared" si="247"/>
        <v>0</v>
      </c>
      <c r="Y41" s="230">
        <f t="shared" si="248"/>
        <v>0</v>
      </c>
      <c r="Z41" s="230">
        <f t="shared" si="249"/>
        <v>0</v>
      </c>
      <c r="AA41" s="230">
        <f t="shared" si="250"/>
        <v>0</v>
      </c>
      <c r="AB41" s="230">
        <f t="shared" si="251"/>
        <v>0</v>
      </c>
      <c r="AC41" s="230">
        <f t="shared" si="252"/>
        <v>0</v>
      </c>
      <c r="AD41" s="230">
        <f t="shared" si="253"/>
        <v>0</v>
      </c>
      <c r="AE41" s="230">
        <f t="shared" si="254"/>
        <v>0</v>
      </c>
      <c r="AF41" s="230">
        <f t="shared" si="255"/>
        <v>0</v>
      </c>
      <c r="AG41" s="230">
        <f t="shared" si="256"/>
        <v>0</v>
      </c>
      <c r="AH41" s="230">
        <f t="shared" si="257"/>
        <v>0</v>
      </c>
      <c r="AI41" s="230">
        <f t="shared" si="258"/>
        <v>0</v>
      </c>
      <c r="AJ41" s="230">
        <f t="shared" si="259"/>
        <v>0</v>
      </c>
      <c r="AK41" s="230">
        <f t="shared" si="260"/>
        <v>0</v>
      </c>
      <c r="AL41" s="230">
        <f t="shared" si="261"/>
        <v>0</v>
      </c>
      <c r="AM41" s="230">
        <f t="shared" si="262"/>
        <v>0</v>
      </c>
      <c r="AN41" s="230">
        <f t="shared" si="263"/>
        <v>0</v>
      </c>
      <c r="AO41" s="230">
        <f t="shared" si="264"/>
        <v>0</v>
      </c>
      <c r="AP41" s="230">
        <f t="shared" si="265"/>
        <v>0</v>
      </c>
      <c r="AQ41" s="231">
        <f t="shared" ref="AQ41" si="278">IF(G41=0,0,IF(OR(G40&gt;=4,G41&gt;=4)=TRUE,0,IF(AND(J40=0,J41=0)=TRUE,0,IF((AS40+AS41)&lt;=$T$9,0,IF((AS40+AS41)&gt;$T$9,IF(J41=0,IF(((C40+E40)*24)+$T$8&gt;(B42+D40)*24,IF(((((C40+E40)*24)+$T$8)-((B42+D40)*24)-AR42)&gt;0,(((C40+E40)*24)+$T$8)-((B42+D40)*24)-AR42,IF(((C41+E41)*24)+$T$8&gt;(B42+D40)*24,IF(((((C41+E41)*24)+$T$8)-((B42+D40)*24)-AR42)&gt;0,(((C41+E41)*24)+$T$8)-((B42+D40)*24)-AR42,0))))))))))</f>
        <v>0</v>
      </c>
      <c r="AS41" s="231">
        <f t="shared" si="267"/>
        <v>0</v>
      </c>
      <c r="AT41" s="230">
        <f>IF(AT40=1,0,IF(AND(G41=1,J41&gt;0)=TRUE,1,0))</f>
        <v>0</v>
      </c>
      <c r="AU41" s="230">
        <f>IF(AU40=1,0,IF(G41=2,1,0))</f>
        <v>0</v>
      </c>
      <c r="AV41" s="230">
        <f>IF(AV40=1,0,IF(G41=3,1,0))</f>
        <v>0</v>
      </c>
      <c r="AW41" s="230">
        <f>IF(AW40=1,0,IF(G41=4,1,0))</f>
        <v>0</v>
      </c>
      <c r="AX41" s="230">
        <f>IF(AX40=1,0,IF(G41=5,1,0))</f>
        <v>0</v>
      </c>
      <c r="AY41" s="230">
        <f>IF(AY40=1,0,IF(G41=6,1,0))</f>
        <v>0</v>
      </c>
      <c r="AZ41" s="230">
        <f>IF(AZ40=1,0,IF(G41=7,1,0))</f>
        <v>0</v>
      </c>
      <c r="BA41" s="230">
        <f>IF(BA40=1,0,IF(G41=8,1,0))</f>
        <v>0</v>
      </c>
      <c r="BB41" s="230">
        <f>IF(BB40=1,0,IF(G41=9,1,0))</f>
        <v>0</v>
      </c>
      <c r="BC41" s="230">
        <f>IF(J40+J41&gt;0,BC39+1,IF(BC39&lt;=6,0,BC39-6))</f>
        <v>0</v>
      </c>
      <c r="BD41" s="230">
        <f>IF(BC41&gt;13,1,0)</f>
        <v>0</v>
      </c>
      <c r="BE41" s="230">
        <f>IF($J40+$J41&gt;0,$BC39+1,0)</f>
        <v>0</v>
      </c>
    </row>
    <row r="42" spans="1:57" ht="9" customHeight="1">
      <c r="A42" s="73">
        <f t="shared" ref="A42:A50" si="279">B42</f>
        <v>42951</v>
      </c>
      <c r="B42" s="74">
        <f>B40+1</f>
        <v>42951</v>
      </c>
      <c r="C42" s="74">
        <f t="shared" si="238"/>
        <v>42951</v>
      </c>
      <c r="D42" s="75">
        <v>0</v>
      </c>
      <c r="E42" s="76">
        <f t="shared" ref="E42" si="280">D42</f>
        <v>0</v>
      </c>
      <c r="F42" s="77">
        <v>0</v>
      </c>
      <c r="G42" s="78">
        <v>1</v>
      </c>
      <c r="H42" s="78"/>
      <c r="I42" s="79"/>
      <c r="J42" s="80">
        <f t="shared" si="276"/>
        <v>0</v>
      </c>
      <c r="K42" s="80">
        <f t="shared" si="277"/>
        <v>0</v>
      </c>
      <c r="L42" s="80">
        <f t="shared" si="239"/>
        <v>0</v>
      </c>
      <c r="M42" s="80">
        <f t="shared" si="240"/>
        <v>0</v>
      </c>
      <c r="N42" s="80" t="b">
        <f t="shared" si="241"/>
        <v>0</v>
      </c>
      <c r="O42" s="80">
        <f t="shared" si="242"/>
        <v>0</v>
      </c>
      <c r="P42" s="80">
        <f t="shared" si="243"/>
        <v>0</v>
      </c>
      <c r="Q42" s="80">
        <f t="shared" si="244"/>
        <v>0</v>
      </c>
      <c r="R42" s="81"/>
      <c r="S42" s="81"/>
      <c r="T42" s="81"/>
      <c r="U42" s="82"/>
      <c r="V42" s="230">
        <f t="shared" si="245"/>
        <v>0</v>
      </c>
      <c r="W42" s="230">
        <f t="shared" si="246"/>
        <v>0</v>
      </c>
      <c r="X42" s="230" t="b">
        <f t="shared" si="247"/>
        <v>0</v>
      </c>
      <c r="Y42" s="230">
        <f t="shared" si="248"/>
        <v>0</v>
      </c>
      <c r="Z42" s="230">
        <f t="shared" si="249"/>
        <v>0</v>
      </c>
      <c r="AA42" s="230">
        <f t="shared" si="250"/>
        <v>0</v>
      </c>
      <c r="AB42" s="230">
        <f t="shared" si="251"/>
        <v>0</v>
      </c>
      <c r="AC42" s="230">
        <f t="shared" si="252"/>
        <v>0</v>
      </c>
      <c r="AD42" s="230">
        <f t="shared" si="253"/>
        <v>0</v>
      </c>
      <c r="AE42" s="230">
        <f t="shared" si="254"/>
        <v>0</v>
      </c>
      <c r="AF42" s="230">
        <f t="shared" si="255"/>
        <v>0</v>
      </c>
      <c r="AG42" s="230">
        <f t="shared" si="256"/>
        <v>0</v>
      </c>
      <c r="AH42" s="230">
        <f t="shared" si="257"/>
        <v>0</v>
      </c>
      <c r="AI42" s="230">
        <f t="shared" si="258"/>
        <v>0</v>
      </c>
      <c r="AJ42" s="230">
        <f t="shared" si="259"/>
        <v>0</v>
      </c>
      <c r="AK42" s="230">
        <f t="shared" si="260"/>
        <v>0</v>
      </c>
      <c r="AL42" s="230">
        <f t="shared" si="261"/>
        <v>0</v>
      </c>
      <c r="AM42" s="230">
        <f t="shared" si="262"/>
        <v>0</v>
      </c>
      <c r="AN42" s="230">
        <f t="shared" si="263"/>
        <v>0</v>
      </c>
      <c r="AO42" s="230">
        <f t="shared" si="264"/>
        <v>0</v>
      </c>
      <c r="AP42" s="230">
        <f t="shared" si="265"/>
        <v>0</v>
      </c>
      <c r="AR42" s="231">
        <f t="shared" ref="AR42" si="281">IF(G42=0,0,IF(OR(G40&gt;=4,G41&gt;=4)=TRUE,0,IF(J42=0,0,IF(AND(J41&gt;0,(((B42+D42)-(C41+E41))*24)&lt;$T$8)=TRUE,$T$8-(((B42+D42)-(C41+E41))*24),IF(AND(J40&gt;0,(((B42+D42)-(C40+E40))*24)&lt;$T$8)=TRUE,$T$8-(((B42+D42)-(C40+E40))*24),0)))))</f>
        <v>0</v>
      </c>
      <c r="AS42" s="231">
        <f t="shared" si="267"/>
        <v>0</v>
      </c>
      <c r="AT42" s="230">
        <f>IF(AND(G42=1,J42&gt;0)=TRUE,1,0)</f>
        <v>0</v>
      </c>
      <c r="AU42" s="230">
        <f t="shared" ref="AU42" si="282">IF(G42=2,1,0)</f>
        <v>0</v>
      </c>
      <c r="AV42" s="230">
        <f t="shared" ref="AV42" si="283">IF(G42=3,1,0)</f>
        <v>0</v>
      </c>
      <c r="AW42" s="230">
        <f t="shared" ref="AW42" si="284">IF(G42=4,1,0)</f>
        <v>0</v>
      </c>
      <c r="AX42" s="230">
        <f t="shared" ref="AX42" si="285">IF(G42=5,1,0)</f>
        <v>0</v>
      </c>
      <c r="AY42" s="230">
        <f t="shared" ref="AY42" si="286">IF(G42=6,1,0)</f>
        <v>0</v>
      </c>
      <c r="AZ42" s="230">
        <f t="shared" ref="AZ42" si="287">IF(G42=7,1,0)</f>
        <v>0</v>
      </c>
      <c r="BA42" s="230">
        <f t="shared" ref="BA42" si="288">IF(G42=8,1,0)</f>
        <v>0</v>
      </c>
      <c r="BB42" s="230">
        <f t="shared" ref="BB42" si="289">IF(G42=9,1,0)</f>
        <v>0</v>
      </c>
    </row>
    <row r="43" spans="1:57" ht="9" customHeight="1">
      <c r="A43" s="105">
        <f>B42</f>
        <v>42951</v>
      </c>
      <c r="B43" s="106">
        <f>C42</f>
        <v>42951</v>
      </c>
      <c r="C43" s="106">
        <f t="shared" si="238"/>
        <v>42951</v>
      </c>
      <c r="D43" s="107">
        <v>0</v>
      </c>
      <c r="E43" s="108">
        <f>D43</f>
        <v>0</v>
      </c>
      <c r="F43" s="109">
        <v>0</v>
      </c>
      <c r="G43" s="110">
        <v>1</v>
      </c>
      <c r="H43" s="110"/>
      <c r="I43" s="111"/>
      <c r="J43" s="112">
        <f t="shared" si="276"/>
        <v>0</v>
      </c>
      <c r="K43" s="112">
        <f t="shared" si="277"/>
        <v>0</v>
      </c>
      <c r="L43" s="112">
        <f t="shared" si="239"/>
        <v>0</v>
      </c>
      <c r="M43" s="112">
        <f t="shared" si="240"/>
        <v>0</v>
      </c>
      <c r="N43" s="112" t="b">
        <f t="shared" si="241"/>
        <v>0</v>
      </c>
      <c r="O43" s="112">
        <f t="shared" si="242"/>
        <v>0</v>
      </c>
      <c r="P43" s="112">
        <f t="shared" si="243"/>
        <v>0</v>
      </c>
      <c r="Q43" s="112">
        <f t="shared" si="244"/>
        <v>0</v>
      </c>
      <c r="R43" s="113"/>
      <c r="S43" s="113"/>
      <c r="T43" s="113"/>
      <c r="U43" s="114"/>
      <c r="V43" s="230">
        <f t="shared" si="245"/>
        <v>0</v>
      </c>
      <c r="W43" s="230">
        <f t="shared" si="246"/>
        <v>0</v>
      </c>
      <c r="X43" s="230" t="b">
        <f t="shared" si="247"/>
        <v>0</v>
      </c>
      <c r="Y43" s="230">
        <f t="shared" si="248"/>
        <v>0</v>
      </c>
      <c r="Z43" s="230">
        <f t="shared" si="249"/>
        <v>0</v>
      </c>
      <c r="AA43" s="230">
        <f t="shared" si="250"/>
        <v>0</v>
      </c>
      <c r="AB43" s="230">
        <f t="shared" si="251"/>
        <v>0</v>
      </c>
      <c r="AC43" s="230">
        <f t="shared" si="252"/>
        <v>0</v>
      </c>
      <c r="AD43" s="230">
        <f t="shared" si="253"/>
        <v>0</v>
      </c>
      <c r="AE43" s="230">
        <f t="shared" si="254"/>
        <v>0</v>
      </c>
      <c r="AF43" s="230">
        <f t="shared" si="255"/>
        <v>0</v>
      </c>
      <c r="AG43" s="230">
        <f t="shared" si="256"/>
        <v>0</v>
      </c>
      <c r="AH43" s="230">
        <f t="shared" si="257"/>
        <v>0</v>
      </c>
      <c r="AI43" s="230">
        <f t="shared" si="258"/>
        <v>0</v>
      </c>
      <c r="AJ43" s="230">
        <f t="shared" si="259"/>
        <v>0</v>
      </c>
      <c r="AK43" s="230">
        <f t="shared" si="260"/>
        <v>0</v>
      </c>
      <c r="AL43" s="230">
        <f t="shared" si="261"/>
        <v>0</v>
      </c>
      <c r="AM43" s="230">
        <f t="shared" si="262"/>
        <v>0</v>
      </c>
      <c r="AN43" s="230">
        <f t="shared" si="263"/>
        <v>0</v>
      </c>
      <c r="AO43" s="230">
        <f t="shared" si="264"/>
        <v>0</v>
      </c>
      <c r="AP43" s="230">
        <f t="shared" si="265"/>
        <v>0</v>
      </c>
      <c r="AQ43" s="231">
        <f t="shared" ref="AQ43" si="290">IF(G43=0,0,IF(OR(G42&gt;=4,G43&gt;=4)=TRUE,0,IF(AND(J42=0,J43=0)=TRUE,0,IF((AS42+AS43)&lt;=$T$9,0,IF((AS42+AS43)&gt;$T$9,IF(J43=0,IF(((C42+E42)*24)+$T$8&gt;(B44+D42)*24,IF(((((C42+E42)*24)+$T$8)-((B44+D42)*24)-AR44)&gt;0,(((C42+E42)*24)+$T$8)-((B44+D42)*24)-AR44,IF(((C43+E43)*24)+$T$8&gt;(B44+D42)*24,IF(((((C43+E43)*24)+$T$8)-((B44+D42)*24)-AR44)&gt;0,(((C43+E43)*24)+$T$8)-((B44+D42)*24)-AR44,0))))))))))</f>
        <v>0</v>
      </c>
      <c r="AS43" s="231">
        <f t="shared" si="267"/>
        <v>0</v>
      </c>
      <c r="AT43" s="230">
        <f>IF(AT42=1,0,IF(AND(G43=1,J43&gt;0)=TRUE,1,0))</f>
        <v>0</v>
      </c>
      <c r="AU43" s="230">
        <f>IF(AU42=1,0,IF(G43=2,1,0))</f>
        <v>0</v>
      </c>
      <c r="AV43" s="230">
        <f>IF(AV42=1,0,IF(G43=3,1,0))</f>
        <v>0</v>
      </c>
      <c r="AW43" s="230">
        <f>IF(AW42=1,0,IF(G43=4,1,0))</f>
        <v>0</v>
      </c>
      <c r="AX43" s="230">
        <f>IF(AX42=1,0,IF(G43=5,1,0))</f>
        <v>0</v>
      </c>
      <c r="AY43" s="230">
        <f>IF(AY42=1,0,IF(G43=6,1,0))</f>
        <v>0</v>
      </c>
      <c r="AZ43" s="230">
        <f>IF(AZ42=1,0,IF(G43=7,1,0))</f>
        <v>0</v>
      </c>
      <c r="BA43" s="230">
        <f>IF(BA42=1,0,IF(G43=8,1,0))</f>
        <v>0</v>
      </c>
      <c r="BB43" s="230">
        <f>IF(BB42=1,0,IF(G43=9,1,0))</f>
        <v>0</v>
      </c>
      <c r="BC43" s="230">
        <f>IF(J42+J43&gt;0,BC41+1,IF(BC41&lt;=6,0,BC41-6))</f>
        <v>0</v>
      </c>
      <c r="BD43" s="230">
        <f>IF(BC43&gt;13,1,0)</f>
        <v>0</v>
      </c>
      <c r="BE43" s="230">
        <f>IF($J42+$J43&gt;0,$BC41+1,0)</f>
        <v>0</v>
      </c>
    </row>
    <row r="44" spans="1:57" ht="9" customHeight="1">
      <c r="A44" s="73">
        <f t="shared" si="279"/>
        <v>42952</v>
      </c>
      <c r="B44" s="74">
        <f>B42+1</f>
        <v>42952</v>
      </c>
      <c r="C44" s="74">
        <f t="shared" si="238"/>
        <v>42952</v>
      </c>
      <c r="D44" s="75">
        <v>0</v>
      </c>
      <c r="E44" s="76">
        <f>D44</f>
        <v>0</v>
      </c>
      <c r="F44" s="77">
        <v>0</v>
      </c>
      <c r="G44" s="78">
        <v>1</v>
      </c>
      <c r="H44" s="78"/>
      <c r="I44" s="79"/>
      <c r="J44" s="80">
        <f t="shared" si="276"/>
        <v>0</v>
      </c>
      <c r="K44" s="80">
        <f t="shared" si="277"/>
        <v>0</v>
      </c>
      <c r="L44" s="80">
        <f t="shared" si="239"/>
        <v>0</v>
      </c>
      <c r="M44" s="80">
        <f t="shared" si="240"/>
        <v>0</v>
      </c>
      <c r="N44" s="80">
        <f t="shared" si="241"/>
        <v>0</v>
      </c>
      <c r="O44" s="80">
        <f t="shared" si="242"/>
        <v>0</v>
      </c>
      <c r="P44" s="80">
        <f t="shared" si="243"/>
        <v>0</v>
      </c>
      <c r="Q44" s="80">
        <f t="shared" si="244"/>
        <v>0</v>
      </c>
      <c r="R44" s="81"/>
      <c r="S44" s="81"/>
      <c r="T44" s="81"/>
      <c r="U44" s="82"/>
      <c r="V44" s="230">
        <f t="shared" si="245"/>
        <v>0</v>
      </c>
      <c r="W44" s="230">
        <f t="shared" si="246"/>
        <v>0</v>
      </c>
      <c r="X44" s="230">
        <f t="shared" si="247"/>
        <v>0</v>
      </c>
      <c r="Y44" s="230">
        <f t="shared" si="248"/>
        <v>0</v>
      </c>
      <c r="Z44" s="230">
        <f t="shared" si="249"/>
        <v>0</v>
      </c>
      <c r="AA44" s="230">
        <f t="shared" si="250"/>
        <v>0</v>
      </c>
      <c r="AB44" s="230">
        <f t="shared" si="251"/>
        <v>0</v>
      </c>
      <c r="AC44" s="230">
        <f t="shared" si="252"/>
        <v>0</v>
      </c>
      <c r="AD44" s="230">
        <f t="shared" si="253"/>
        <v>0</v>
      </c>
      <c r="AE44" s="230">
        <f t="shared" si="254"/>
        <v>0</v>
      </c>
      <c r="AF44" s="230">
        <f t="shared" si="255"/>
        <v>0</v>
      </c>
      <c r="AG44" s="230">
        <f t="shared" si="256"/>
        <v>0</v>
      </c>
      <c r="AH44" s="230">
        <f t="shared" si="257"/>
        <v>0</v>
      </c>
      <c r="AI44" s="230">
        <f t="shared" si="258"/>
        <v>0</v>
      </c>
      <c r="AJ44" s="230">
        <f t="shared" si="259"/>
        <v>0</v>
      </c>
      <c r="AK44" s="230">
        <f t="shared" si="260"/>
        <v>0</v>
      </c>
      <c r="AL44" s="230">
        <f t="shared" si="261"/>
        <v>0</v>
      </c>
      <c r="AM44" s="230">
        <f t="shared" si="262"/>
        <v>0</v>
      </c>
      <c r="AN44" s="230">
        <f t="shared" si="263"/>
        <v>0</v>
      </c>
      <c r="AO44" s="230">
        <f t="shared" si="264"/>
        <v>0</v>
      </c>
      <c r="AP44" s="230">
        <f t="shared" si="265"/>
        <v>0</v>
      </c>
      <c r="AR44" s="231">
        <f t="shared" ref="AR44" si="291">IF(G44=0,0,IF(OR(G42&gt;=4,G43&gt;=4)=TRUE,0,IF(J44=0,0,IF(AND(J43&gt;0,(((B44+D44)-(C43+E43))*24)&lt;$T$8)=TRUE,$T$8-(((B44+D44)-(C43+E43))*24),IF(AND(J42&gt;0,(((B44+D44)-(C42+E42))*24)&lt;$T$8)=TRUE,$T$8-(((B44+D44)-(C42+E42))*24),0)))))</f>
        <v>0</v>
      </c>
      <c r="AS44" s="231">
        <f t="shared" si="267"/>
        <v>0</v>
      </c>
      <c r="AT44" s="230">
        <f>IF(AND(G44=1,J44&gt;0)=TRUE,1,0)</f>
        <v>0</v>
      </c>
      <c r="AU44" s="230">
        <f t="shared" ref="AU44" si="292">IF(G44=2,1,0)</f>
        <v>0</v>
      </c>
      <c r="AV44" s="230">
        <f t="shared" ref="AV44" si="293">IF(G44=3,1,0)</f>
        <v>0</v>
      </c>
      <c r="AW44" s="230">
        <f t="shared" ref="AW44" si="294">IF(G44=4,1,0)</f>
        <v>0</v>
      </c>
      <c r="AX44" s="230">
        <f t="shared" ref="AX44" si="295">IF(G44=5,1,0)</f>
        <v>0</v>
      </c>
      <c r="AY44" s="230">
        <f t="shared" ref="AY44" si="296">IF(G44=6,1,0)</f>
        <v>0</v>
      </c>
      <c r="AZ44" s="230">
        <f t="shared" ref="AZ44" si="297">IF(G44=7,1,0)</f>
        <v>0</v>
      </c>
      <c r="BA44" s="230">
        <f t="shared" ref="BA44" si="298">IF(G44=8,1,0)</f>
        <v>0</v>
      </c>
      <c r="BB44" s="230">
        <f t="shared" ref="BB44" si="299">IF(G44=9,1,0)</f>
        <v>0</v>
      </c>
    </row>
    <row r="45" spans="1:57" ht="9" customHeight="1">
      <c r="A45" s="105">
        <f>B44</f>
        <v>42952</v>
      </c>
      <c r="B45" s="106">
        <f>C44</f>
        <v>42952</v>
      </c>
      <c r="C45" s="106">
        <f t="shared" si="238"/>
        <v>42952</v>
      </c>
      <c r="D45" s="107">
        <v>0</v>
      </c>
      <c r="E45" s="108">
        <f>D45</f>
        <v>0</v>
      </c>
      <c r="F45" s="109">
        <v>0</v>
      </c>
      <c r="G45" s="110">
        <v>1</v>
      </c>
      <c r="H45" s="110"/>
      <c r="I45" s="111"/>
      <c r="J45" s="112">
        <f t="shared" si="276"/>
        <v>0</v>
      </c>
      <c r="K45" s="112">
        <f t="shared" si="277"/>
        <v>0</v>
      </c>
      <c r="L45" s="112">
        <f t="shared" si="239"/>
        <v>0</v>
      </c>
      <c r="M45" s="112">
        <f t="shared" si="240"/>
        <v>0</v>
      </c>
      <c r="N45" s="112">
        <f t="shared" si="241"/>
        <v>0</v>
      </c>
      <c r="O45" s="112">
        <f t="shared" si="242"/>
        <v>0</v>
      </c>
      <c r="P45" s="112">
        <f t="shared" si="243"/>
        <v>0</v>
      </c>
      <c r="Q45" s="112">
        <f t="shared" si="244"/>
        <v>0</v>
      </c>
      <c r="R45" s="113"/>
      <c r="S45" s="113"/>
      <c r="T45" s="113"/>
      <c r="U45" s="114"/>
      <c r="V45" s="230">
        <f t="shared" si="245"/>
        <v>0</v>
      </c>
      <c r="W45" s="230">
        <f t="shared" si="246"/>
        <v>0</v>
      </c>
      <c r="X45" s="230">
        <f t="shared" si="247"/>
        <v>0</v>
      </c>
      <c r="Y45" s="230">
        <f t="shared" si="248"/>
        <v>0</v>
      </c>
      <c r="Z45" s="230">
        <f t="shared" si="249"/>
        <v>0</v>
      </c>
      <c r="AA45" s="230">
        <f t="shared" si="250"/>
        <v>0</v>
      </c>
      <c r="AB45" s="230">
        <f t="shared" si="251"/>
        <v>0</v>
      </c>
      <c r="AC45" s="230">
        <f t="shared" si="252"/>
        <v>0</v>
      </c>
      <c r="AD45" s="230">
        <f t="shared" si="253"/>
        <v>0</v>
      </c>
      <c r="AE45" s="230">
        <f t="shared" si="254"/>
        <v>0</v>
      </c>
      <c r="AF45" s="230">
        <f t="shared" si="255"/>
        <v>0</v>
      </c>
      <c r="AG45" s="230">
        <f t="shared" si="256"/>
        <v>0</v>
      </c>
      <c r="AH45" s="230">
        <f t="shared" si="257"/>
        <v>0</v>
      </c>
      <c r="AI45" s="230">
        <f t="shared" si="258"/>
        <v>0</v>
      </c>
      <c r="AJ45" s="230">
        <f t="shared" si="259"/>
        <v>0</v>
      </c>
      <c r="AK45" s="230">
        <f t="shared" si="260"/>
        <v>0</v>
      </c>
      <c r="AL45" s="230">
        <f t="shared" si="261"/>
        <v>0</v>
      </c>
      <c r="AM45" s="230">
        <f t="shared" si="262"/>
        <v>0</v>
      </c>
      <c r="AN45" s="230">
        <f t="shared" si="263"/>
        <v>0</v>
      </c>
      <c r="AO45" s="230">
        <f t="shared" si="264"/>
        <v>0</v>
      </c>
      <c r="AP45" s="230">
        <f t="shared" si="265"/>
        <v>0</v>
      </c>
      <c r="AQ45" s="231">
        <f t="shared" ref="AQ45" si="300">IF(G45=0,0,IF(OR(G44&gt;=4,G45&gt;=4)=TRUE,0,IF(AND(J44=0,J45=0)=TRUE,0,IF((AS44+AS45)&lt;=$T$9,0,IF((AS44+AS45)&gt;$T$9,IF(J45=0,IF(((C44+E44)*24)+$T$8&gt;(B46+D44)*24,IF(((((C44+E44)*24)+$T$8)-((B46+D44)*24)-AR46)&gt;0,(((C44+E44)*24)+$T$8)-((B46+D44)*24)-AR46,IF(((C45+E45)*24)+$T$8&gt;(B46+D44)*24,IF(((((C45+E45)*24)+$T$8)-((B46+D44)*24)-AR46)&gt;0,(((C45+E45)*24)+$T$8)-((B46+D44)*24)-AR46,0))))))))))</f>
        <v>0</v>
      </c>
      <c r="AS45" s="231">
        <f t="shared" si="267"/>
        <v>0</v>
      </c>
      <c r="AT45" s="230">
        <f>IF(AT44=1,0,IF(AND(G45=1,J45&gt;0)=TRUE,1,0))</f>
        <v>0</v>
      </c>
      <c r="AU45" s="230">
        <f>IF(AU44=1,0,IF(G45=2,1,0))</f>
        <v>0</v>
      </c>
      <c r="AV45" s="230">
        <f>IF(AV44=1,0,IF(G45=3,1,0))</f>
        <v>0</v>
      </c>
      <c r="AW45" s="230">
        <f>IF(AW44=1,0,IF(G45=4,1,0))</f>
        <v>0</v>
      </c>
      <c r="AX45" s="230">
        <f>IF(AX44=1,0,IF(G45=5,1,0))</f>
        <v>0</v>
      </c>
      <c r="AY45" s="230">
        <f>IF(AY44=1,0,IF(G45=6,1,0))</f>
        <v>0</v>
      </c>
      <c r="AZ45" s="230">
        <f>IF(AZ44=1,0,IF(G45=7,1,0))</f>
        <v>0</v>
      </c>
      <c r="BA45" s="230">
        <f>IF(BA44=1,0,IF(G45=8,1,0))</f>
        <v>0</v>
      </c>
      <c r="BB45" s="230">
        <f>IF(BB44=1,0,IF(G45=9,1,0))</f>
        <v>0</v>
      </c>
      <c r="BC45" s="230">
        <f>IF(J44+J45&gt;0,BC43+1,IF(BC43&lt;=6,0,BC43-6))</f>
        <v>0</v>
      </c>
      <c r="BD45" s="230">
        <f>IF(BC45&gt;13,1,0)</f>
        <v>0</v>
      </c>
      <c r="BE45" s="230">
        <f>IF($J44+$J45&gt;0,$BC43+1,0)</f>
        <v>0</v>
      </c>
    </row>
    <row r="46" spans="1:57" ht="9" customHeight="1">
      <c r="A46" s="73">
        <f t="shared" si="279"/>
        <v>42953</v>
      </c>
      <c r="B46" s="74">
        <f>B44+1</f>
        <v>42953</v>
      </c>
      <c r="C46" s="74">
        <f t="shared" si="238"/>
        <v>42953</v>
      </c>
      <c r="D46" s="75">
        <v>0</v>
      </c>
      <c r="E46" s="76">
        <f t="shared" ref="E46:E53" si="301">D46</f>
        <v>0</v>
      </c>
      <c r="F46" s="77">
        <v>0</v>
      </c>
      <c r="G46" s="78">
        <v>1</v>
      </c>
      <c r="H46" s="78"/>
      <c r="I46" s="79"/>
      <c r="J46" s="80">
        <f t="shared" si="276"/>
        <v>0</v>
      </c>
      <c r="K46" s="80">
        <f t="shared" si="277"/>
        <v>0</v>
      </c>
      <c r="L46" s="80">
        <f t="shared" si="239"/>
        <v>0</v>
      </c>
      <c r="M46" s="80">
        <f t="shared" si="240"/>
        <v>0</v>
      </c>
      <c r="N46" s="80">
        <f t="shared" si="241"/>
        <v>0</v>
      </c>
      <c r="O46" s="80">
        <f t="shared" si="242"/>
        <v>0</v>
      </c>
      <c r="P46" s="80">
        <f t="shared" si="243"/>
        <v>0</v>
      </c>
      <c r="Q46" s="80">
        <f t="shared" si="244"/>
        <v>0</v>
      </c>
      <c r="R46" s="81"/>
      <c r="S46" s="81"/>
      <c r="T46" s="81"/>
      <c r="U46" s="82"/>
      <c r="V46" s="230">
        <f t="shared" si="245"/>
        <v>0</v>
      </c>
      <c r="W46" s="230">
        <f t="shared" si="246"/>
        <v>0</v>
      </c>
      <c r="X46" s="230">
        <f t="shared" si="247"/>
        <v>0</v>
      </c>
      <c r="Y46" s="230">
        <f t="shared" si="248"/>
        <v>0</v>
      </c>
      <c r="Z46" s="230">
        <f t="shared" si="249"/>
        <v>0</v>
      </c>
      <c r="AA46" s="230">
        <f t="shared" si="250"/>
        <v>0</v>
      </c>
      <c r="AB46" s="230">
        <f t="shared" si="251"/>
        <v>0</v>
      </c>
      <c r="AC46" s="230">
        <f t="shared" si="252"/>
        <v>0</v>
      </c>
      <c r="AD46" s="230">
        <f t="shared" si="253"/>
        <v>0</v>
      </c>
      <c r="AE46" s="230">
        <f t="shared" si="254"/>
        <v>0</v>
      </c>
      <c r="AF46" s="230">
        <f t="shared" si="255"/>
        <v>0</v>
      </c>
      <c r="AG46" s="230">
        <f t="shared" si="256"/>
        <v>0</v>
      </c>
      <c r="AH46" s="230">
        <f t="shared" si="257"/>
        <v>0</v>
      </c>
      <c r="AI46" s="230">
        <f t="shared" si="258"/>
        <v>0</v>
      </c>
      <c r="AJ46" s="230">
        <f t="shared" si="259"/>
        <v>0</v>
      </c>
      <c r="AK46" s="230">
        <f t="shared" si="260"/>
        <v>0</v>
      </c>
      <c r="AL46" s="230">
        <f t="shared" si="261"/>
        <v>0</v>
      </c>
      <c r="AM46" s="230">
        <f t="shared" si="262"/>
        <v>0</v>
      </c>
      <c r="AN46" s="230">
        <f t="shared" si="263"/>
        <v>0</v>
      </c>
      <c r="AO46" s="230">
        <f t="shared" si="264"/>
        <v>0</v>
      </c>
      <c r="AP46" s="230">
        <f t="shared" si="265"/>
        <v>0</v>
      </c>
      <c r="AR46" s="231">
        <f t="shared" ref="AR46" si="302">IF(G46=0,0,IF(OR(G44&gt;=4,G45&gt;=4)=TRUE,0,IF(J46=0,0,IF(AND(J45&gt;0,(((B46+D46)-(C45+E45))*24)&lt;$T$8)=TRUE,$T$8-(((B46+D46)-(C45+E45))*24),IF(AND(J44&gt;0,(((B46+D46)-(C44+E44))*24)&lt;$T$8)=TRUE,$T$8-(((B46+D46)-(C44+E44))*24),0)))))</f>
        <v>0</v>
      </c>
      <c r="AS46" s="231">
        <f t="shared" si="267"/>
        <v>0</v>
      </c>
      <c r="AT46" s="230">
        <f>IF(AND(G46=1,J46&gt;0)=TRUE,1,0)</f>
        <v>0</v>
      </c>
      <c r="AU46" s="230">
        <f t="shared" ref="AU46" si="303">IF(G46=2,1,0)</f>
        <v>0</v>
      </c>
      <c r="AV46" s="230">
        <f t="shared" ref="AV46" si="304">IF(G46=3,1,0)</f>
        <v>0</v>
      </c>
      <c r="AW46" s="230">
        <f t="shared" ref="AW46" si="305">IF(G46=4,1,0)</f>
        <v>0</v>
      </c>
      <c r="AX46" s="230">
        <f t="shared" ref="AX46" si="306">IF(G46=5,1,0)</f>
        <v>0</v>
      </c>
      <c r="AY46" s="230">
        <f t="shared" ref="AY46" si="307">IF(G46=6,1,0)</f>
        <v>0</v>
      </c>
      <c r="AZ46" s="230">
        <f t="shared" ref="AZ46" si="308">IF(G46=7,1,0)</f>
        <v>0</v>
      </c>
      <c r="BA46" s="230">
        <f t="shared" ref="BA46" si="309">IF(G46=8,1,0)</f>
        <v>0</v>
      </c>
      <c r="BB46" s="230">
        <f t="shared" ref="BB46" si="310">IF(G46=9,1,0)</f>
        <v>0</v>
      </c>
    </row>
    <row r="47" spans="1:57" ht="9" customHeight="1">
      <c r="A47" s="105">
        <f>B46</f>
        <v>42953</v>
      </c>
      <c r="B47" s="106">
        <f>C46</f>
        <v>42953</v>
      </c>
      <c r="C47" s="106">
        <f t="shared" si="238"/>
        <v>42953</v>
      </c>
      <c r="D47" s="107">
        <v>0</v>
      </c>
      <c r="E47" s="108">
        <f t="shared" si="301"/>
        <v>0</v>
      </c>
      <c r="F47" s="109">
        <v>0</v>
      </c>
      <c r="G47" s="110">
        <v>1</v>
      </c>
      <c r="H47" s="110"/>
      <c r="I47" s="111"/>
      <c r="J47" s="112">
        <f t="shared" si="276"/>
        <v>0</v>
      </c>
      <c r="K47" s="112">
        <f t="shared" si="277"/>
        <v>0</v>
      </c>
      <c r="L47" s="112">
        <f t="shared" si="239"/>
        <v>0</v>
      </c>
      <c r="M47" s="112">
        <f t="shared" si="240"/>
        <v>0</v>
      </c>
      <c r="N47" s="112">
        <f t="shared" si="241"/>
        <v>0</v>
      </c>
      <c r="O47" s="112">
        <f t="shared" si="242"/>
        <v>0</v>
      </c>
      <c r="P47" s="112">
        <f t="shared" si="243"/>
        <v>0</v>
      </c>
      <c r="Q47" s="112">
        <f t="shared" si="244"/>
        <v>0</v>
      </c>
      <c r="R47" s="113"/>
      <c r="S47" s="113"/>
      <c r="T47" s="113"/>
      <c r="U47" s="114"/>
      <c r="V47" s="230">
        <f t="shared" si="245"/>
        <v>0</v>
      </c>
      <c r="W47" s="230">
        <f t="shared" si="246"/>
        <v>0</v>
      </c>
      <c r="X47" s="230">
        <f t="shared" si="247"/>
        <v>0</v>
      </c>
      <c r="Y47" s="230">
        <f t="shared" si="248"/>
        <v>0</v>
      </c>
      <c r="Z47" s="230">
        <f t="shared" si="249"/>
        <v>0</v>
      </c>
      <c r="AA47" s="230">
        <f t="shared" si="250"/>
        <v>0</v>
      </c>
      <c r="AB47" s="230">
        <f t="shared" si="251"/>
        <v>0</v>
      </c>
      <c r="AC47" s="230">
        <f t="shared" si="252"/>
        <v>0</v>
      </c>
      <c r="AD47" s="230">
        <f t="shared" si="253"/>
        <v>0</v>
      </c>
      <c r="AE47" s="230">
        <f t="shared" si="254"/>
        <v>0</v>
      </c>
      <c r="AF47" s="230">
        <f t="shared" si="255"/>
        <v>0</v>
      </c>
      <c r="AG47" s="230">
        <f t="shared" si="256"/>
        <v>0</v>
      </c>
      <c r="AH47" s="230">
        <f t="shared" si="257"/>
        <v>0</v>
      </c>
      <c r="AI47" s="230">
        <f t="shared" si="258"/>
        <v>0</v>
      </c>
      <c r="AJ47" s="230">
        <f t="shared" si="259"/>
        <v>0</v>
      </c>
      <c r="AK47" s="230">
        <f t="shared" si="260"/>
        <v>0</v>
      </c>
      <c r="AL47" s="230">
        <f t="shared" si="261"/>
        <v>0</v>
      </c>
      <c r="AM47" s="230">
        <f t="shared" si="262"/>
        <v>0</v>
      </c>
      <c r="AN47" s="230">
        <f t="shared" si="263"/>
        <v>0</v>
      </c>
      <c r="AO47" s="230">
        <f t="shared" si="264"/>
        <v>0</v>
      </c>
      <c r="AP47" s="230">
        <f t="shared" si="265"/>
        <v>0</v>
      </c>
      <c r="AQ47" s="231">
        <f t="shared" ref="AQ47" si="311">IF(G47=0,0,IF(OR(G46&gt;=4,G47&gt;=4)=TRUE,0,IF(AND(J46=0,J47=0)=TRUE,0,IF((AS46+AS47)&lt;=$T$9,0,IF((AS46+AS47)&gt;$T$9,IF(J47=0,IF(((C46+E46)*24)+$T$8&gt;(B48+D46)*24,IF(((((C46+E46)*24)+$T$8)-((B48+D46)*24)-AR48)&gt;0,(((C46+E46)*24)+$T$8)-((B48+D46)*24)-AR48,IF(((C47+E47)*24)+$T$8&gt;(B48+D46)*24,IF(((((C47+E47)*24)+$T$8)-((B48+D46)*24)-AR48)&gt;0,(((C47+E47)*24)+$T$8)-((B48+D46)*24)-AR48,0))))))))))</f>
        <v>0</v>
      </c>
      <c r="AS47" s="231">
        <f t="shared" si="267"/>
        <v>0</v>
      </c>
      <c r="AT47" s="230">
        <f>IF(AT46=1,0,IF(AND(G47=1,J47&gt;0)=TRUE,1,0))</f>
        <v>0</v>
      </c>
      <c r="AU47" s="230">
        <f>IF(AU46=1,0,IF(G47=2,1,0))</f>
        <v>0</v>
      </c>
      <c r="AV47" s="230">
        <f>IF(AV46=1,0,IF(G47=3,1,0))</f>
        <v>0</v>
      </c>
      <c r="AW47" s="230">
        <f>IF(AW46=1,0,IF(G47=4,1,0))</f>
        <v>0</v>
      </c>
      <c r="AX47" s="230">
        <f>IF(AX46=1,0,IF(G47=5,1,0))</f>
        <v>0</v>
      </c>
      <c r="AY47" s="230">
        <f>IF(AY46=1,0,IF(G47=6,1,0))</f>
        <v>0</v>
      </c>
      <c r="AZ47" s="230">
        <f>IF(AZ46=1,0,IF(G47=7,1,0))</f>
        <v>0</v>
      </c>
      <c r="BA47" s="230">
        <f>IF(BA46=1,0,IF(G47=8,1,0))</f>
        <v>0</v>
      </c>
      <c r="BB47" s="230">
        <f>IF(BB46=1,0,IF(G47=9,1,0))</f>
        <v>0</v>
      </c>
      <c r="BC47" s="230">
        <f>IF(J46+J47&gt;0,BC45+1,IF(BC45&lt;=6,0,BC45-6))</f>
        <v>0</v>
      </c>
      <c r="BD47" s="230">
        <f>IF(BC47&gt;13,1,0)</f>
        <v>0</v>
      </c>
      <c r="BE47" s="230">
        <f>IF($J46+$J47&gt;0,$BC45+1,0)</f>
        <v>0</v>
      </c>
    </row>
    <row r="48" spans="1:57" ht="9" customHeight="1">
      <c r="A48" s="73">
        <f t="shared" si="279"/>
        <v>42954</v>
      </c>
      <c r="B48" s="74">
        <f>B46+1</f>
        <v>42954</v>
      </c>
      <c r="C48" s="74">
        <f t="shared" si="238"/>
        <v>42954</v>
      </c>
      <c r="D48" s="75">
        <v>0</v>
      </c>
      <c r="E48" s="76">
        <f t="shared" si="301"/>
        <v>0</v>
      </c>
      <c r="F48" s="77">
        <v>0</v>
      </c>
      <c r="G48" s="78">
        <v>1</v>
      </c>
      <c r="H48" s="78"/>
      <c r="I48" s="79"/>
      <c r="J48" s="80">
        <f t="shared" si="276"/>
        <v>0</v>
      </c>
      <c r="K48" s="80">
        <f t="shared" si="277"/>
        <v>0</v>
      </c>
      <c r="L48" s="80">
        <f t="shared" si="239"/>
        <v>0</v>
      </c>
      <c r="M48" s="80">
        <f t="shared" si="240"/>
        <v>0</v>
      </c>
      <c r="N48" s="80" t="b">
        <f t="shared" si="241"/>
        <v>0</v>
      </c>
      <c r="O48" s="80">
        <f t="shared" si="242"/>
        <v>0</v>
      </c>
      <c r="P48" s="80">
        <f t="shared" si="243"/>
        <v>0</v>
      </c>
      <c r="Q48" s="80">
        <f t="shared" si="244"/>
        <v>0</v>
      </c>
      <c r="R48" s="81"/>
      <c r="S48" s="81"/>
      <c r="T48" s="81"/>
      <c r="U48" s="82"/>
      <c r="V48" s="230">
        <f t="shared" si="245"/>
        <v>0</v>
      </c>
      <c r="W48" s="230">
        <f t="shared" si="246"/>
        <v>0</v>
      </c>
      <c r="X48" s="230" t="b">
        <f t="shared" si="247"/>
        <v>0</v>
      </c>
      <c r="Y48" s="230">
        <f t="shared" si="248"/>
        <v>0</v>
      </c>
      <c r="Z48" s="230">
        <f t="shared" si="249"/>
        <v>0</v>
      </c>
      <c r="AA48" s="230">
        <f t="shared" si="250"/>
        <v>0</v>
      </c>
      <c r="AB48" s="230">
        <f t="shared" si="251"/>
        <v>0</v>
      </c>
      <c r="AC48" s="230">
        <f t="shared" si="252"/>
        <v>0</v>
      </c>
      <c r="AD48" s="230">
        <f t="shared" si="253"/>
        <v>0</v>
      </c>
      <c r="AE48" s="230">
        <f t="shared" si="254"/>
        <v>0</v>
      </c>
      <c r="AF48" s="230">
        <f t="shared" si="255"/>
        <v>0</v>
      </c>
      <c r="AG48" s="230">
        <f t="shared" si="256"/>
        <v>0</v>
      </c>
      <c r="AH48" s="230">
        <f t="shared" si="257"/>
        <v>0</v>
      </c>
      <c r="AI48" s="230">
        <f t="shared" si="258"/>
        <v>0</v>
      </c>
      <c r="AJ48" s="230">
        <f t="shared" si="259"/>
        <v>0</v>
      </c>
      <c r="AK48" s="230">
        <f t="shared" si="260"/>
        <v>0</v>
      </c>
      <c r="AL48" s="230">
        <f t="shared" si="261"/>
        <v>0</v>
      </c>
      <c r="AM48" s="230">
        <f t="shared" si="262"/>
        <v>0</v>
      </c>
      <c r="AN48" s="230">
        <f t="shared" si="263"/>
        <v>0</v>
      </c>
      <c r="AO48" s="230">
        <f t="shared" si="264"/>
        <v>0</v>
      </c>
      <c r="AP48" s="230">
        <f t="shared" si="265"/>
        <v>0</v>
      </c>
      <c r="AR48" s="231">
        <f t="shared" ref="AR48" si="312">IF(G48=0,0,IF(OR(G46&gt;=4,G47&gt;=4)=TRUE,0,IF(J48=0,0,IF(AND(J47&gt;0,(((B48+D48)-(C47+E47))*24)&lt;$T$8)=TRUE,$T$8-(((B48+D48)-(C47+E47))*24),IF(AND(J46&gt;0,(((B48+D48)-(C46+E46))*24)&lt;$T$8)=TRUE,$T$8-(((B48+D48)-(C46+E46))*24),0)))))</f>
        <v>0</v>
      </c>
      <c r="AS48" s="231">
        <f t="shared" si="267"/>
        <v>0</v>
      </c>
      <c r="AT48" s="230">
        <f>IF(AND(G48=1,J48&gt;0)=TRUE,1,0)</f>
        <v>0</v>
      </c>
      <c r="AU48" s="230">
        <f t="shared" ref="AU48" si="313">IF(G48=2,1,0)</f>
        <v>0</v>
      </c>
      <c r="AV48" s="230">
        <f t="shared" ref="AV48" si="314">IF(G48=3,1,0)</f>
        <v>0</v>
      </c>
      <c r="AW48" s="230">
        <f t="shared" ref="AW48" si="315">IF(G48=4,1,0)</f>
        <v>0</v>
      </c>
      <c r="AX48" s="230">
        <f t="shared" ref="AX48" si="316">IF(G48=5,1,0)</f>
        <v>0</v>
      </c>
      <c r="AY48" s="230">
        <f t="shared" ref="AY48" si="317">IF(G48=6,1,0)</f>
        <v>0</v>
      </c>
      <c r="AZ48" s="230">
        <f t="shared" ref="AZ48" si="318">IF(G48=7,1,0)</f>
        <v>0</v>
      </c>
      <c r="BA48" s="230">
        <f t="shared" ref="BA48" si="319">IF(G48=8,1,0)</f>
        <v>0</v>
      </c>
      <c r="BB48" s="230">
        <f t="shared" ref="BB48" si="320">IF(G48=9,1,0)</f>
        <v>0</v>
      </c>
    </row>
    <row r="49" spans="1:57" ht="9" customHeight="1">
      <c r="A49" s="105">
        <f>B48</f>
        <v>42954</v>
      </c>
      <c r="B49" s="106">
        <f>C48</f>
        <v>42954</v>
      </c>
      <c r="C49" s="106">
        <f t="shared" si="238"/>
        <v>42954</v>
      </c>
      <c r="D49" s="107">
        <v>0</v>
      </c>
      <c r="E49" s="108">
        <f t="shared" si="301"/>
        <v>0</v>
      </c>
      <c r="F49" s="109">
        <v>0</v>
      </c>
      <c r="G49" s="110">
        <v>1</v>
      </c>
      <c r="H49" s="110"/>
      <c r="I49" s="111"/>
      <c r="J49" s="112">
        <f t="shared" si="276"/>
        <v>0</v>
      </c>
      <c r="K49" s="112">
        <f t="shared" si="277"/>
        <v>0</v>
      </c>
      <c r="L49" s="112">
        <f t="shared" si="239"/>
        <v>0</v>
      </c>
      <c r="M49" s="112">
        <f t="shared" si="240"/>
        <v>0</v>
      </c>
      <c r="N49" s="112" t="b">
        <f t="shared" si="241"/>
        <v>0</v>
      </c>
      <c r="O49" s="112">
        <f t="shared" si="242"/>
        <v>0</v>
      </c>
      <c r="P49" s="112">
        <f t="shared" si="243"/>
        <v>0</v>
      </c>
      <c r="Q49" s="112">
        <f t="shared" si="244"/>
        <v>0</v>
      </c>
      <c r="R49" s="113"/>
      <c r="S49" s="113"/>
      <c r="T49" s="113"/>
      <c r="U49" s="114"/>
      <c r="V49" s="230">
        <f t="shared" si="245"/>
        <v>0</v>
      </c>
      <c r="W49" s="230">
        <f t="shared" si="246"/>
        <v>0</v>
      </c>
      <c r="X49" s="230" t="b">
        <f t="shared" si="247"/>
        <v>0</v>
      </c>
      <c r="Y49" s="230">
        <f t="shared" si="248"/>
        <v>0</v>
      </c>
      <c r="Z49" s="230">
        <f t="shared" si="249"/>
        <v>0</v>
      </c>
      <c r="AA49" s="230">
        <f t="shared" si="250"/>
        <v>0</v>
      </c>
      <c r="AB49" s="230">
        <f t="shared" si="251"/>
        <v>0</v>
      </c>
      <c r="AC49" s="230">
        <f t="shared" si="252"/>
        <v>0</v>
      </c>
      <c r="AD49" s="230">
        <f t="shared" si="253"/>
        <v>0</v>
      </c>
      <c r="AE49" s="230">
        <f t="shared" si="254"/>
        <v>0</v>
      </c>
      <c r="AF49" s="230">
        <f t="shared" si="255"/>
        <v>0</v>
      </c>
      <c r="AG49" s="230">
        <f t="shared" si="256"/>
        <v>0</v>
      </c>
      <c r="AH49" s="230">
        <f t="shared" si="257"/>
        <v>0</v>
      </c>
      <c r="AI49" s="230">
        <f t="shared" si="258"/>
        <v>0</v>
      </c>
      <c r="AJ49" s="230">
        <f t="shared" si="259"/>
        <v>0</v>
      </c>
      <c r="AK49" s="230">
        <f t="shared" si="260"/>
        <v>0</v>
      </c>
      <c r="AL49" s="230">
        <f t="shared" si="261"/>
        <v>0</v>
      </c>
      <c r="AM49" s="230">
        <f t="shared" si="262"/>
        <v>0</v>
      </c>
      <c r="AN49" s="230">
        <f t="shared" si="263"/>
        <v>0</v>
      </c>
      <c r="AO49" s="230">
        <f t="shared" si="264"/>
        <v>0</v>
      </c>
      <c r="AP49" s="230">
        <f t="shared" si="265"/>
        <v>0</v>
      </c>
      <c r="AQ49" s="231">
        <f t="shared" ref="AQ49" si="321">IF(G49=0,0,IF(OR(G48&gt;=4,G49&gt;=4)=TRUE,0,IF(AND(J48=0,J49=0)=TRUE,0,IF((AS48+AS49)&lt;=$T$9,0,IF((AS48+AS49)&gt;$T$9,IF(J49=0,IF(((C48+E48)*24)+$T$8&gt;(B50+D48)*24,IF(((((C48+E48)*24)+$T$8)-((B50+D48)*24)-AR50)&gt;0,(((C48+E48)*24)+$T$8)-((B50+D48)*24)-AR50,IF(((C49+E49)*24)+$T$8&gt;(B50+D48)*24,IF(((((C49+E49)*24)+$T$8)-((B50+D48)*24)-AR50)&gt;0,(((C49+E49)*24)+$T$8)-((B50+D48)*24)-AR50,0))))))))))</f>
        <v>0</v>
      </c>
      <c r="AS49" s="231">
        <f t="shared" si="267"/>
        <v>0</v>
      </c>
      <c r="AT49" s="230">
        <f>IF(AT48=1,0,IF(AND(G49=1,J49&gt;0)=TRUE,1,0))</f>
        <v>0</v>
      </c>
      <c r="AU49" s="230">
        <f>IF(AU48=1,0,IF(G49=2,1,0))</f>
        <v>0</v>
      </c>
      <c r="AV49" s="230">
        <f>IF(AV48=1,0,IF(G49=3,1,0))</f>
        <v>0</v>
      </c>
      <c r="AW49" s="230">
        <f>IF(AW48=1,0,IF(G49=4,1,0))</f>
        <v>0</v>
      </c>
      <c r="AX49" s="230">
        <f>IF(AX48=1,0,IF(G49=5,1,0))</f>
        <v>0</v>
      </c>
      <c r="AY49" s="230">
        <f>IF(AY48=1,0,IF(G49=6,1,0))</f>
        <v>0</v>
      </c>
      <c r="AZ49" s="230">
        <f>IF(AZ48=1,0,IF(G49=7,1,0))</f>
        <v>0</v>
      </c>
      <c r="BA49" s="230">
        <f>IF(BA48=1,0,IF(G49=8,1,0))</f>
        <v>0</v>
      </c>
      <c r="BB49" s="230">
        <f>IF(BB48=1,0,IF(G49=9,1,0))</f>
        <v>0</v>
      </c>
      <c r="BC49" s="230">
        <f>IF(J48+J49&gt;0,BC47+1,IF(BC47&lt;=6,0,BC47-6))</f>
        <v>0</v>
      </c>
      <c r="BD49" s="230">
        <f>IF(BC49&gt;13,1,0)</f>
        <v>0</v>
      </c>
      <c r="BE49" s="230">
        <f>IF($J48+$J49&gt;0,$BC47+1,0)</f>
        <v>0</v>
      </c>
    </row>
    <row r="50" spans="1:57" ht="9" customHeight="1">
      <c r="A50" s="73">
        <f t="shared" si="279"/>
        <v>42955</v>
      </c>
      <c r="B50" s="74">
        <f>B48+1</f>
        <v>42955</v>
      </c>
      <c r="C50" s="74">
        <f t="shared" si="238"/>
        <v>42955</v>
      </c>
      <c r="D50" s="75">
        <v>0</v>
      </c>
      <c r="E50" s="76">
        <f t="shared" si="301"/>
        <v>0</v>
      </c>
      <c r="F50" s="77">
        <v>0</v>
      </c>
      <c r="G50" s="78">
        <v>1</v>
      </c>
      <c r="H50" s="78"/>
      <c r="I50" s="79"/>
      <c r="J50" s="80">
        <f t="shared" si="276"/>
        <v>0</v>
      </c>
      <c r="K50" s="80">
        <f t="shared" si="277"/>
        <v>0</v>
      </c>
      <c r="L50" s="80">
        <f t="shared" si="239"/>
        <v>0</v>
      </c>
      <c r="M50" s="80">
        <f t="shared" si="240"/>
        <v>0</v>
      </c>
      <c r="N50" s="80" t="b">
        <f t="shared" si="241"/>
        <v>0</v>
      </c>
      <c r="O50" s="80">
        <f t="shared" si="242"/>
        <v>0</v>
      </c>
      <c r="P50" s="80">
        <f t="shared" si="243"/>
        <v>0</v>
      </c>
      <c r="Q50" s="80">
        <f t="shared" si="244"/>
        <v>0</v>
      </c>
      <c r="R50" s="81"/>
      <c r="S50" s="81"/>
      <c r="T50" s="81"/>
      <c r="U50" s="82"/>
      <c r="V50" s="230">
        <f t="shared" si="245"/>
        <v>0</v>
      </c>
      <c r="W50" s="230">
        <f t="shared" si="246"/>
        <v>0</v>
      </c>
      <c r="X50" s="230" t="b">
        <f t="shared" si="247"/>
        <v>0</v>
      </c>
      <c r="Y50" s="230">
        <f t="shared" si="248"/>
        <v>0</v>
      </c>
      <c r="Z50" s="230">
        <f t="shared" si="249"/>
        <v>0</v>
      </c>
      <c r="AA50" s="230">
        <f t="shared" si="250"/>
        <v>0</v>
      </c>
      <c r="AB50" s="230">
        <f t="shared" si="251"/>
        <v>0</v>
      </c>
      <c r="AC50" s="230">
        <f t="shared" si="252"/>
        <v>0</v>
      </c>
      <c r="AD50" s="230">
        <f t="shared" si="253"/>
        <v>0</v>
      </c>
      <c r="AE50" s="230">
        <f t="shared" si="254"/>
        <v>0</v>
      </c>
      <c r="AF50" s="230">
        <f t="shared" si="255"/>
        <v>0</v>
      </c>
      <c r="AG50" s="230">
        <f t="shared" si="256"/>
        <v>0</v>
      </c>
      <c r="AH50" s="230">
        <f t="shared" si="257"/>
        <v>0</v>
      </c>
      <c r="AI50" s="230">
        <f t="shared" si="258"/>
        <v>0</v>
      </c>
      <c r="AJ50" s="230">
        <f t="shared" si="259"/>
        <v>0</v>
      </c>
      <c r="AK50" s="230">
        <f t="shared" si="260"/>
        <v>0</v>
      </c>
      <c r="AL50" s="230">
        <f t="shared" si="261"/>
        <v>0</v>
      </c>
      <c r="AM50" s="230">
        <f t="shared" si="262"/>
        <v>0</v>
      </c>
      <c r="AN50" s="230">
        <f t="shared" si="263"/>
        <v>0</v>
      </c>
      <c r="AO50" s="230">
        <f t="shared" si="264"/>
        <v>0</v>
      </c>
      <c r="AP50" s="230">
        <f t="shared" si="265"/>
        <v>0</v>
      </c>
      <c r="AR50" s="231">
        <f t="shared" ref="AR50" si="322">IF(G50=0,0,IF(OR(G48&gt;=4,G49&gt;=4)=TRUE,0,IF(J50=0,0,IF(AND(J49&gt;0,(((B50+D50)-(C49+E49))*24)&lt;$T$8)=TRUE,$T$8-(((B50+D50)-(C49+E49))*24),IF(AND(J48&gt;0,(((B50+D50)-(C48+E48))*24)&lt;$T$8)=TRUE,$T$8-(((B50+D50)-(C48+E48))*24),0)))))</f>
        <v>0</v>
      </c>
      <c r="AS50" s="231">
        <f t="shared" si="267"/>
        <v>0</v>
      </c>
      <c r="AT50" s="230">
        <f>IF(AND(G50=1,J50&gt;0)=TRUE,1,0)</f>
        <v>0</v>
      </c>
      <c r="AU50" s="230">
        <f t="shared" ref="AU50" si="323">IF(G50=2,1,0)</f>
        <v>0</v>
      </c>
      <c r="AV50" s="230">
        <f t="shared" ref="AV50" si="324">IF(G50=3,1,0)</f>
        <v>0</v>
      </c>
      <c r="AW50" s="230">
        <f t="shared" ref="AW50" si="325">IF(G50=4,1,0)</f>
        <v>0</v>
      </c>
      <c r="AX50" s="230">
        <f t="shared" ref="AX50" si="326">IF(G50=5,1,0)</f>
        <v>0</v>
      </c>
      <c r="AY50" s="230">
        <f t="shared" ref="AY50" si="327">IF(G50=6,1,0)</f>
        <v>0</v>
      </c>
      <c r="AZ50" s="230">
        <f t="shared" ref="AZ50" si="328">IF(G50=7,1,0)</f>
        <v>0</v>
      </c>
      <c r="BA50" s="230">
        <f t="shared" ref="BA50" si="329">IF(G50=8,1,0)</f>
        <v>0</v>
      </c>
      <c r="BB50" s="230">
        <f t="shared" ref="BB50" si="330">IF(G50=9,1,0)</f>
        <v>0</v>
      </c>
    </row>
    <row r="51" spans="1:57" ht="9" customHeight="1">
      <c r="A51" s="105">
        <f>B50</f>
        <v>42955</v>
      </c>
      <c r="B51" s="106">
        <f>C50</f>
        <v>42955</v>
      </c>
      <c r="C51" s="106">
        <f t="shared" si="238"/>
        <v>42955</v>
      </c>
      <c r="D51" s="107">
        <v>0</v>
      </c>
      <c r="E51" s="108">
        <f t="shared" si="301"/>
        <v>0</v>
      </c>
      <c r="F51" s="109">
        <v>0</v>
      </c>
      <c r="G51" s="110">
        <v>1</v>
      </c>
      <c r="H51" s="110"/>
      <c r="I51" s="111"/>
      <c r="J51" s="112">
        <f t="shared" si="276"/>
        <v>0</v>
      </c>
      <c r="K51" s="112">
        <f t="shared" si="277"/>
        <v>0</v>
      </c>
      <c r="L51" s="112">
        <f t="shared" si="239"/>
        <v>0</v>
      </c>
      <c r="M51" s="112">
        <f t="shared" si="240"/>
        <v>0</v>
      </c>
      <c r="N51" s="112" t="b">
        <f t="shared" si="241"/>
        <v>0</v>
      </c>
      <c r="O51" s="112">
        <f t="shared" si="242"/>
        <v>0</v>
      </c>
      <c r="P51" s="112">
        <f t="shared" si="243"/>
        <v>0</v>
      </c>
      <c r="Q51" s="112">
        <f t="shared" si="244"/>
        <v>0</v>
      </c>
      <c r="R51" s="113"/>
      <c r="S51" s="113"/>
      <c r="T51" s="113"/>
      <c r="U51" s="114"/>
      <c r="V51" s="230">
        <f t="shared" si="245"/>
        <v>0</v>
      </c>
      <c r="W51" s="230">
        <f t="shared" si="246"/>
        <v>0</v>
      </c>
      <c r="X51" s="230" t="b">
        <f t="shared" si="247"/>
        <v>0</v>
      </c>
      <c r="Y51" s="230">
        <f t="shared" si="248"/>
        <v>0</v>
      </c>
      <c r="Z51" s="230">
        <f t="shared" si="249"/>
        <v>0</v>
      </c>
      <c r="AA51" s="230">
        <f t="shared" si="250"/>
        <v>0</v>
      </c>
      <c r="AB51" s="230">
        <f t="shared" si="251"/>
        <v>0</v>
      </c>
      <c r="AC51" s="230">
        <f t="shared" si="252"/>
        <v>0</v>
      </c>
      <c r="AD51" s="230">
        <f t="shared" si="253"/>
        <v>0</v>
      </c>
      <c r="AE51" s="230">
        <f t="shared" si="254"/>
        <v>0</v>
      </c>
      <c r="AF51" s="230">
        <f t="shared" si="255"/>
        <v>0</v>
      </c>
      <c r="AG51" s="230">
        <f t="shared" si="256"/>
        <v>0</v>
      </c>
      <c r="AH51" s="230">
        <f t="shared" si="257"/>
        <v>0</v>
      </c>
      <c r="AI51" s="230">
        <f t="shared" si="258"/>
        <v>0</v>
      </c>
      <c r="AJ51" s="230">
        <f t="shared" si="259"/>
        <v>0</v>
      </c>
      <c r="AK51" s="230">
        <f t="shared" si="260"/>
        <v>0</v>
      </c>
      <c r="AL51" s="230">
        <f t="shared" si="261"/>
        <v>0</v>
      </c>
      <c r="AM51" s="230">
        <f t="shared" si="262"/>
        <v>0</v>
      </c>
      <c r="AN51" s="230">
        <f t="shared" si="263"/>
        <v>0</v>
      </c>
      <c r="AO51" s="230">
        <f t="shared" si="264"/>
        <v>0</v>
      </c>
      <c r="AP51" s="230">
        <f t="shared" si="265"/>
        <v>0</v>
      </c>
      <c r="AQ51" s="231">
        <f t="shared" ref="AQ51" si="331">IF(G51=0,0,IF(OR(G50&gt;=4,G51&gt;=4)=TRUE,0,IF(AND(J50=0,J51=0)=TRUE,0,IF((AS50+AS51)&lt;=$T$9,0,IF((AS50+AS51)&gt;$T$9,IF(J51=0,IF(((C50+E50)*24)+$T$8&gt;(B52+D50)*24,IF(((((C50+E50)*24)+$T$8)-((B52+D50)*24)-AR52)&gt;0,(((C50+E50)*24)+$T$8)-((B52+D50)*24)-AR52,IF(((C51+E51)*24)+$T$8&gt;(B52+D50)*24,IF(((((C51+E51)*24)+$T$8)-((B52+D50)*24)-AR52)&gt;0,(((C51+E51)*24)+$T$8)-((B52+D50)*24)-AR52,0))))))))))</f>
        <v>0</v>
      </c>
      <c r="AS51" s="231">
        <f t="shared" si="267"/>
        <v>0</v>
      </c>
      <c r="AT51" s="230">
        <f>IF(AT50=1,0,IF(AND(G51=1,J51&gt;0)=TRUE,1,0))</f>
        <v>0</v>
      </c>
      <c r="AU51" s="230">
        <f>IF(AU50=1,0,IF(G51=2,1,0))</f>
        <v>0</v>
      </c>
      <c r="AV51" s="230">
        <f>IF(AV50=1,0,IF(G51=3,1,0))</f>
        <v>0</v>
      </c>
      <c r="AW51" s="230">
        <f>IF(AW50=1,0,IF(G51=4,1,0))</f>
        <v>0</v>
      </c>
      <c r="AX51" s="230">
        <f>IF(AX50=1,0,IF(G51=5,1,0))</f>
        <v>0</v>
      </c>
      <c r="AY51" s="230">
        <f>IF(AY50=1,0,IF(G51=6,1,0))</f>
        <v>0</v>
      </c>
      <c r="AZ51" s="230">
        <f>IF(AZ50=1,0,IF(G51=7,1,0))</f>
        <v>0</v>
      </c>
      <c r="BA51" s="230">
        <f>IF(BA50=1,0,IF(G51=8,1,0))</f>
        <v>0</v>
      </c>
      <c r="BB51" s="230">
        <f>IF(BB50=1,0,IF(G51=9,1,0))</f>
        <v>0</v>
      </c>
      <c r="BC51" s="230">
        <f>IF(J50+J51&gt;0,BC49+1,IF(BC49&lt;=6,0,BC49-6))</f>
        <v>0</v>
      </c>
      <c r="BD51" s="230">
        <f>IF(BC51&gt;13,1,0)</f>
        <v>0</v>
      </c>
      <c r="BE51" s="230">
        <f>IF($J50+$J51&gt;0,$BC49+1,0)</f>
        <v>0</v>
      </c>
    </row>
    <row r="52" spans="1:57" ht="9" customHeight="1">
      <c r="A52" s="73">
        <f t="shared" ref="A52" si="332">B52</f>
        <v>42956</v>
      </c>
      <c r="B52" s="74">
        <f>B50+1</f>
        <v>42956</v>
      </c>
      <c r="C52" s="74">
        <f t="shared" si="238"/>
        <v>42956</v>
      </c>
      <c r="D52" s="75">
        <v>0</v>
      </c>
      <c r="E52" s="76">
        <f t="shared" si="301"/>
        <v>0</v>
      </c>
      <c r="F52" s="77">
        <v>0</v>
      </c>
      <c r="G52" s="78">
        <v>1</v>
      </c>
      <c r="H52" s="78"/>
      <c r="I52" s="79"/>
      <c r="J52" s="80">
        <f t="shared" si="276"/>
        <v>0</v>
      </c>
      <c r="K52" s="80">
        <f t="shared" si="277"/>
        <v>0</v>
      </c>
      <c r="L52" s="80">
        <f t="shared" si="239"/>
        <v>0</v>
      </c>
      <c r="M52" s="80">
        <f t="shared" si="240"/>
        <v>0</v>
      </c>
      <c r="N52" s="80" t="b">
        <f t="shared" si="241"/>
        <v>0</v>
      </c>
      <c r="O52" s="80">
        <f t="shared" si="242"/>
        <v>0</v>
      </c>
      <c r="P52" s="80">
        <f t="shared" si="243"/>
        <v>0</v>
      </c>
      <c r="Q52" s="80">
        <f t="shared" si="244"/>
        <v>0</v>
      </c>
      <c r="R52" s="81"/>
      <c r="S52" s="81"/>
      <c r="T52" s="81"/>
      <c r="U52" s="82"/>
      <c r="V52" s="230">
        <f t="shared" si="245"/>
        <v>0</v>
      </c>
      <c r="W52" s="230">
        <f t="shared" si="246"/>
        <v>0</v>
      </c>
      <c r="X52" s="230" t="b">
        <f t="shared" si="247"/>
        <v>0</v>
      </c>
      <c r="Y52" s="230">
        <f t="shared" si="248"/>
        <v>0</v>
      </c>
      <c r="Z52" s="230">
        <f t="shared" si="249"/>
        <v>0</v>
      </c>
      <c r="AA52" s="230">
        <f t="shared" si="250"/>
        <v>0</v>
      </c>
      <c r="AB52" s="230">
        <f t="shared" si="251"/>
        <v>0</v>
      </c>
      <c r="AC52" s="230">
        <f t="shared" si="252"/>
        <v>0</v>
      </c>
      <c r="AD52" s="230">
        <f t="shared" si="253"/>
        <v>0</v>
      </c>
      <c r="AE52" s="230">
        <f t="shared" si="254"/>
        <v>0</v>
      </c>
      <c r="AF52" s="230">
        <f t="shared" si="255"/>
        <v>0</v>
      </c>
      <c r="AG52" s="230">
        <f t="shared" si="256"/>
        <v>0</v>
      </c>
      <c r="AH52" s="230">
        <f t="shared" si="257"/>
        <v>0</v>
      </c>
      <c r="AI52" s="230">
        <f t="shared" si="258"/>
        <v>0</v>
      </c>
      <c r="AJ52" s="230">
        <f t="shared" si="259"/>
        <v>0</v>
      </c>
      <c r="AK52" s="230">
        <f t="shared" si="260"/>
        <v>0</v>
      </c>
      <c r="AL52" s="230">
        <f t="shared" si="261"/>
        <v>0</v>
      </c>
      <c r="AM52" s="230">
        <f t="shared" si="262"/>
        <v>0</v>
      </c>
      <c r="AN52" s="230">
        <f t="shared" si="263"/>
        <v>0</v>
      </c>
      <c r="AO52" s="230">
        <f t="shared" si="264"/>
        <v>0</v>
      </c>
      <c r="AP52" s="230">
        <f t="shared" si="265"/>
        <v>0</v>
      </c>
      <c r="AR52" s="231">
        <f t="shared" ref="AR52" si="333">IF(G52=0,0,IF(OR(G50&gt;=4,G51&gt;=4)=TRUE,0,IF(J52=0,0,IF(AND(J51&gt;0,(((B52+D52)-(C51+E51))*24)&lt;$T$8)=TRUE,$T$8-(((B52+D52)-(C51+E51))*24),IF(AND(J50&gt;0,(((B52+D52)-(C50+E50))*24)&lt;$T$8)=TRUE,$T$8-(((B52+D52)-(C50+E50))*24),0)))))</f>
        <v>0</v>
      </c>
      <c r="AS52" s="231">
        <f t="shared" si="267"/>
        <v>0</v>
      </c>
      <c r="AT52" s="230">
        <f>IF(AND(G52=1,J52&gt;0)=TRUE,1,0)</f>
        <v>0</v>
      </c>
      <c r="AU52" s="230">
        <f t="shared" ref="AU52" si="334">IF(G52=2,1,0)</f>
        <v>0</v>
      </c>
      <c r="AV52" s="230">
        <f t="shared" ref="AV52" si="335">IF(G52=3,1,0)</f>
        <v>0</v>
      </c>
      <c r="AW52" s="230">
        <f t="shared" ref="AW52" si="336">IF(G52=4,1,0)</f>
        <v>0</v>
      </c>
      <c r="AX52" s="230">
        <f t="shared" ref="AX52" si="337">IF(G52=5,1,0)</f>
        <v>0</v>
      </c>
      <c r="AY52" s="230">
        <f t="shared" ref="AY52" si="338">IF(G52=6,1,0)</f>
        <v>0</v>
      </c>
      <c r="AZ52" s="230">
        <f t="shared" ref="AZ52" si="339">IF(G52=7,1,0)</f>
        <v>0</v>
      </c>
      <c r="BA52" s="230">
        <f t="shared" ref="BA52" si="340">IF(G52=8,1,0)</f>
        <v>0</v>
      </c>
      <c r="BB52" s="230">
        <f t="shared" ref="BB52" si="341">IF(G52=9,1,0)</f>
        <v>0</v>
      </c>
    </row>
    <row r="53" spans="1:57" ht="9" customHeight="1">
      <c r="A53" s="83">
        <f>B52</f>
        <v>42956</v>
      </c>
      <c r="B53" s="84">
        <f>C52</f>
        <v>42956</v>
      </c>
      <c r="C53" s="84">
        <f t="shared" si="238"/>
        <v>42956</v>
      </c>
      <c r="D53" s="85">
        <v>0</v>
      </c>
      <c r="E53" s="86">
        <f t="shared" si="301"/>
        <v>0</v>
      </c>
      <c r="F53" s="87">
        <v>0</v>
      </c>
      <c r="G53" s="88">
        <v>1</v>
      </c>
      <c r="H53" s="88"/>
      <c r="I53" s="89"/>
      <c r="J53" s="90">
        <f t="shared" si="276"/>
        <v>0</v>
      </c>
      <c r="K53" s="90">
        <f t="shared" si="277"/>
        <v>0</v>
      </c>
      <c r="L53" s="90">
        <f t="shared" si="239"/>
        <v>0</v>
      </c>
      <c r="M53" s="90">
        <f t="shared" si="240"/>
        <v>0</v>
      </c>
      <c r="N53" s="90" t="b">
        <f t="shared" si="241"/>
        <v>0</v>
      </c>
      <c r="O53" s="90">
        <f t="shared" si="242"/>
        <v>0</v>
      </c>
      <c r="P53" s="90">
        <f t="shared" si="243"/>
        <v>0</v>
      </c>
      <c r="Q53" s="90">
        <f t="shared" si="244"/>
        <v>0</v>
      </c>
      <c r="R53" s="91"/>
      <c r="S53" s="91"/>
      <c r="T53" s="91"/>
      <c r="U53" s="92"/>
      <c r="V53" s="230">
        <f t="shared" si="245"/>
        <v>0</v>
      </c>
      <c r="W53" s="230">
        <f t="shared" si="246"/>
        <v>0</v>
      </c>
      <c r="X53" s="230" t="b">
        <f t="shared" si="247"/>
        <v>0</v>
      </c>
      <c r="Y53" s="230">
        <f t="shared" si="248"/>
        <v>0</v>
      </c>
      <c r="Z53" s="230">
        <f t="shared" si="249"/>
        <v>0</v>
      </c>
      <c r="AA53" s="230">
        <f t="shared" si="250"/>
        <v>0</v>
      </c>
      <c r="AB53" s="230">
        <f t="shared" si="251"/>
        <v>0</v>
      </c>
      <c r="AC53" s="230">
        <f t="shared" si="252"/>
        <v>0</v>
      </c>
      <c r="AD53" s="230">
        <f t="shared" si="253"/>
        <v>0</v>
      </c>
      <c r="AE53" s="230">
        <f t="shared" si="254"/>
        <v>0</v>
      </c>
      <c r="AF53" s="230">
        <f t="shared" si="255"/>
        <v>0</v>
      </c>
      <c r="AG53" s="230">
        <f t="shared" si="256"/>
        <v>0</v>
      </c>
      <c r="AH53" s="230">
        <f t="shared" si="257"/>
        <v>0</v>
      </c>
      <c r="AI53" s="230">
        <f t="shared" si="258"/>
        <v>0</v>
      </c>
      <c r="AJ53" s="230">
        <f t="shared" si="259"/>
        <v>0</v>
      </c>
      <c r="AK53" s="230">
        <f t="shared" si="260"/>
        <v>0</v>
      </c>
      <c r="AL53" s="230">
        <f t="shared" si="261"/>
        <v>0</v>
      </c>
      <c r="AM53" s="230">
        <f t="shared" si="262"/>
        <v>0</v>
      </c>
      <c r="AN53" s="230">
        <f t="shared" si="263"/>
        <v>0</v>
      </c>
      <c r="AO53" s="230">
        <f t="shared" si="264"/>
        <v>0</v>
      </c>
      <c r="AP53" s="230">
        <f t="shared" si="265"/>
        <v>0</v>
      </c>
      <c r="AQ53" s="231">
        <f t="shared" ref="AQ53" si="342">IF(G53=0,0,IF(OR(G52&gt;=4,G53&gt;=4)=TRUE,0,IF(AND(J52=0,J53=0)=TRUE,0,IF((AS52+AS53)&lt;=$T$9,0,IF((AS52+AS53)&gt;$T$9,IF(J53=0,IF(((C52+E52)*24)+$T$8&gt;(B54+D52)*24,IF(((((C52+E52)*24)+$T$8)-((B54+D52)*24)-AR54)&gt;0,(((C52+E52)*24)+$T$8)-((B54+D52)*24)-AR54,IF(((C53+E53)*24)+$T$8&gt;(B54+D52)*24,IF(((((C53+E53)*24)+$T$8)-((B54+D52)*24)-AR54)&gt;0,(((C53+E53)*24)+$T$8)-((B54+D52)*24)-AR54,0))))))))))</f>
        <v>0</v>
      </c>
      <c r="AS53" s="231">
        <f t="shared" si="267"/>
        <v>0</v>
      </c>
      <c r="AT53" s="230">
        <f>IF(AT52=1,0,IF(AND(G53=1,J53&gt;0)=TRUE,1,0))</f>
        <v>0</v>
      </c>
      <c r="AU53" s="230">
        <f>IF(AU52=1,0,IF(G53=2,1,0))</f>
        <v>0</v>
      </c>
      <c r="AV53" s="230">
        <f>IF(AV52=1,0,IF(G53=3,1,0))</f>
        <v>0</v>
      </c>
      <c r="AW53" s="230">
        <f>IF(AW52=1,0,IF(G53=4,1,0))</f>
        <v>0</v>
      </c>
      <c r="AX53" s="230">
        <f>IF(AX52=1,0,IF(G53=5,1,0))</f>
        <v>0</v>
      </c>
      <c r="AY53" s="230">
        <f>IF(AY52=1,0,IF(G53=6,1,0))</f>
        <v>0</v>
      </c>
      <c r="AZ53" s="230">
        <f>IF(AZ52=1,0,IF(G53=7,1,0))</f>
        <v>0</v>
      </c>
      <c r="BA53" s="230">
        <f>IF(BA52=1,0,IF(G53=8,1,0))</f>
        <v>0</v>
      </c>
      <c r="BB53" s="230">
        <f>IF(BB52=1,0,IF(G53=9,1,0))</f>
        <v>0</v>
      </c>
      <c r="BC53" s="230">
        <f>IF(J52+J53&gt;0,BC51+1,IF(BC51&lt;=6,0,BC51-6))</f>
        <v>0</v>
      </c>
      <c r="BD53" s="230">
        <f>IF(BC53&gt;13,1,0)</f>
        <v>0</v>
      </c>
      <c r="BE53" s="230">
        <f>IF($J52+$J53&gt;0,$BC51+1,0)</f>
        <v>0</v>
      </c>
    </row>
    <row r="54" spans="1:57" ht="9" customHeight="1">
      <c r="A54" s="62">
        <f>B54</f>
        <v>42957</v>
      </c>
      <c r="B54" s="64">
        <f>B52+1</f>
        <v>42957</v>
      </c>
      <c r="C54" s="64">
        <f t="shared" ref="C54:C67" si="343">B54+F54</f>
        <v>42957</v>
      </c>
      <c r="D54" s="65">
        <v>0</v>
      </c>
      <c r="E54" s="66">
        <f>D54</f>
        <v>0</v>
      </c>
      <c r="F54" s="67">
        <v>0</v>
      </c>
      <c r="G54" s="68">
        <v>1</v>
      </c>
      <c r="H54" s="68"/>
      <c r="I54" s="69"/>
      <c r="J54" s="70">
        <f>((C54+E54)-(B54+D54))*24</f>
        <v>0</v>
      </c>
      <c r="K54" s="70">
        <f>IF(OR(G54=4,G54&gt;=8)=TRUE,0,J54)</f>
        <v>0</v>
      </c>
      <c r="L54" s="70">
        <f t="shared" ref="L54:L67" si="344">IF(J54-(O54+N54+M54+P54+Q54)&lt;0,0,J54-(O54+N54+M54+P54+Q54))</f>
        <v>0</v>
      </c>
      <c r="M54" s="70">
        <f t="shared" ref="M54:M67" si="345">IF(Q54+P54&gt;0,0,IF(K54-J54&gt;$O$9,0,IF((B54+D54)&gt;(B54+$O$2),J54-O54-N54,IF(((((C54+E54)*24)-((B54+$O$2)*24)))-O54-N54&gt;0,((((C54+E54)*24)-((B54+$O$2)*24)))-O54-N54,0))))</f>
        <v>0</v>
      </c>
      <c r="N54" s="70" t="b">
        <f t="shared" ref="N54:N67" si="346">IF(Q54+P54&gt;0,0,IF(K54-J54&gt;$O$9,0,IF(WEEKDAY(A54,2)&gt;5,J54-O54,IF((B54+D54)&gt;(B54+$O$3),J54-O54,IF(((C54+E54)&gt;(B54+$O$3)),IF(((((C54+E54)-(B54+$O$3))*24)-O54)&gt;0,(((C54+E54)-(B54+$O$3))*24)-O54,0))))))</f>
        <v>0</v>
      </c>
      <c r="O54" s="70">
        <f t="shared" ref="O54:O67" si="347">IF(Q54+P54&gt;0,0,IF((K54-J54)&gt;=$O$9,J54,IF(K54&gt;$O$9,K54-$O$9,0)))</f>
        <v>0</v>
      </c>
      <c r="P54" s="70">
        <f t="shared" ref="P54:P67" si="348">IF(G54=2,J54,0)</f>
        <v>0</v>
      </c>
      <c r="Q54" s="70">
        <f t="shared" ref="Q54:Q67" si="349">IF(G54=3,J54,0)</f>
        <v>0</v>
      </c>
      <c r="R54" s="71"/>
      <c r="S54" s="71"/>
      <c r="T54" s="71"/>
      <c r="U54" s="72"/>
      <c r="V54" s="230">
        <f t="shared" ref="V54:V95" si="350">IF($G54=1,L54,0)</f>
        <v>0</v>
      </c>
      <c r="W54" s="230">
        <f t="shared" ref="W54:W95" si="351">IF($G54=1,M54,0)</f>
        <v>0</v>
      </c>
      <c r="X54" s="230" t="b">
        <f t="shared" ref="X54:X95" si="352">IF($G54=1,N54,0)</f>
        <v>0</v>
      </c>
      <c r="Y54" s="230">
        <f t="shared" ref="Y54:Y95" si="353">IF($G54=1,O54,0)</f>
        <v>0</v>
      </c>
      <c r="Z54" s="230">
        <f t="shared" ref="Z54:Z95" si="354">IF($G54=2,P54,0)</f>
        <v>0</v>
      </c>
      <c r="AA54" s="230">
        <f t="shared" ref="AA54:AA95" si="355">IF($G54=3,Q54,0)</f>
        <v>0</v>
      </c>
      <c r="AB54" s="230">
        <f t="shared" ref="AB54:AB95" si="356">IF($G54=4,H54,0)</f>
        <v>0</v>
      </c>
      <c r="AC54" s="230">
        <f t="shared" ref="AC54:AC95" si="357">IF($G54=5,L54,0)</f>
        <v>0</v>
      </c>
      <c r="AD54" s="230">
        <f t="shared" ref="AD54:AD95" si="358">IF($G54=5,M54,0)</f>
        <v>0</v>
      </c>
      <c r="AE54" s="230">
        <f t="shared" ref="AE54:AE95" si="359">IF($G54=5,N54,0)</f>
        <v>0</v>
      </c>
      <c r="AF54" s="230">
        <f t="shared" ref="AF54:AF95" si="360">IF($G54=5,O54,0)</f>
        <v>0</v>
      </c>
      <c r="AG54" s="230">
        <f t="shared" ref="AG54:AG95" si="361">IF($G54=6,L54,0)</f>
        <v>0</v>
      </c>
      <c r="AH54" s="230">
        <f t="shared" ref="AH54:AH95" si="362">IF($G54=6,M54,0)</f>
        <v>0</v>
      </c>
      <c r="AI54" s="230">
        <f t="shared" ref="AI54:AI95" si="363">IF($G54=6,N54,0)</f>
        <v>0</v>
      </c>
      <c r="AJ54" s="230">
        <f t="shared" ref="AJ54:AJ95" si="364">IF($G54=6,O54,0)</f>
        <v>0</v>
      </c>
      <c r="AK54" s="230">
        <f t="shared" ref="AK54:AK95" si="365">IF($G54=7,L54,0)</f>
        <v>0</v>
      </c>
      <c r="AL54" s="230">
        <f t="shared" ref="AL54:AL95" si="366">IF($G54=7,M54,0)</f>
        <v>0</v>
      </c>
      <c r="AM54" s="230">
        <f t="shared" ref="AM54:AM95" si="367">IF($G54=7,N54,0)</f>
        <v>0</v>
      </c>
      <c r="AN54" s="230">
        <f t="shared" ref="AN54:AN95" si="368">IF($G54=7,O54,0)</f>
        <v>0</v>
      </c>
      <c r="AO54" s="230">
        <f t="shared" ref="AO54:AO95" si="369">IF($G54=8,H54,0)</f>
        <v>0</v>
      </c>
      <c r="AP54" s="230">
        <f t="shared" ref="AP54:AP95" si="370">IF($G54=9,H54,0)</f>
        <v>0</v>
      </c>
      <c r="AR54" s="231">
        <f t="shared" ref="AR54" si="371">IF(G54=0,0,IF(OR(G52&gt;=4,G53&gt;=4)=TRUE,0,IF(J54=0,0,IF(AND(J53&gt;0,(((B54+D54)-(C53+E53))*24)&lt;$T$8)=TRUE,$T$8-(((B54+D54)-(C53+E53))*24),IF(AND(J52&gt;0,(((B54+D54)-(C52+E52))*24)&lt;$T$8)=TRUE,$T$8-(((B54+D54)-(C52+E52))*24),0)))))</f>
        <v>0</v>
      </c>
      <c r="AS54" s="231">
        <f t="shared" ref="AS54:AS95" si="372">IF(AND(G54&gt;=1,G54&lt;=3)=TRUE,J54,0)</f>
        <v>0</v>
      </c>
      <c r="AT54" s="230">
        <f>IF(AND(G54=1,J54&gt;0)=TRUE,1,0)</f>
        <v>0</v>
      </c>
      <c r="AU54" s="230">
        <f>IF(G54=2,1,0)</f>
        <v>0</v>
      </c>
      <c r="AV54" s="230">
        <f>IF(G54=3,1,0)</f>
        <v>0</v>
      </c>
      <c r="AW54" s="230">
        <f>IF(G54=4,1,0)</f>
        <v>0</v>
      </c>
      <c r="AX54" s="230">
        <f>IF(G54=5,1,0)</f>
        <v>0</v>
      </c>
      <c r="AY54" s="230">
        <f>IF(G54=6,1,0)</f>
        <v>0</v>
      </c>
      <c r="AZ54" s="230">
        <f>IF(G54=7,1,0)</f>
        <v>0</v>
      </c>
      <c r="BA54" s="230">
        <f>IF(G54=8,1,0)</f>
        <v>0</v>
      </c>
      <c r="BB54" s="230">
        <f>IF(G54=9,1,0)</f>
        <v>0</v>
      </c>
    </row>
    <row r="55" spans="1:57" ht="9" customHeight="1">
      <c r="A55" s="105">
        <f>B54</f>
        <v>42957</v>
      </c>
      <c r="B55" s="106">
        <f>C54</f>
        <v>42957</v>
      </c>
      <c r="C55" s="106">
        <f t="shared" si="343"/>
        <v>42957</v>
      </c>
      <c r="D55" s="107">
        <v>0</v>
      </c>
      <c r="E55" s="108">
        <f>D55</f>
        <v>0</v>
      </c>
      <c r="F55" s="109">
        <v>0</v>
      </c>
      <c r="G55" s="110">
        <v>1</v>
      </c>
      <c r="H55" s="110"/>
      <c r="I55" s="111"/>
      <c r="J55" s="112">
        <f t="shared" ref="J55:J67" si="373">((C55+E55)-(B55+D55))*24</f>
        <v>0</v>
      </c>
      <c r="K55" s="112">
        <f t="shared" ref="K55:K67" si="374">IF(OR(G55=4,G55&gt;=8)=TRUE,K54,K54+J55)</f>
        <v>0</v>
      </c>
      <c r="L55" s="112">
        <f t="shared" si="344"/>
        <v>0</v>
      </c>
      <c r="M55" s="112">
        <f t="shared" si="345"/>
        <v>0</v>
      </c>
      <c r="N55" s="112" t="b">
        <f t="shared" si="346"/>
        <v>0</v>
      </c>
      <c r="O55" s="112">
        <f t="shared" si="347"/>
        <v>0</v>
      </c>
      <c r="P55" s="112">
        <f t="shared" si="348"/>
        <v>0</v>
      </c>
      <c r="Q55" s="112">
        <f t="shared" si="349"/>
        <v>0</v>
      </c>
      <c r="R55" s="113"/>
      <c r="S55" s="113"/>
      <c r="T55" s="113"/>
      <c r="U55" s="114"/>
      <c r="V55" s="230">
        <f t="shared" si="350"/>
        <v>0</v>
      </c>
      <c r="W55" s="230">
        <f t="shared" si="351"/>
        <v>0</v>
      </c>
      <c r="X55" s="230" t="b">
        <f t="shared" si="352"/>
        <v>0</v>
      </c>
      <c r="Y55" s="230">
        <f t="shared" si="353"/>
        <v>0</v>
      </c>
      <c r="Z55" s="230">
        <f t="shared" si="354"/>
        <v>0</v>
      </c>
      <c r="AA55" s="230">
        <f t="shared" si="355"/>
        <v>0</v>
      </c>
      <c r="AB55" s="230">
        <f t="shared" si="356"/>
        <v>0</v>
      </c>
      <c r="AC55" s="230">
        <f t="shared" si="357"/>
        <v>0</v>
      </c>
      <c r="AD55" s="230">
        <f t="shared" si="358"/>
        <v>0</v>
      </c>
      <c r="AE55" s="230">
        <f t="shared" si="359"/>
        <v>0</v>
      </c>
      <c r="AF55" s="230">
        <f t="shared" si="360"/>
        <v>0</v>
      </c>
      <c r="AG55" s="230">
        <f t="shared" si="361"/>
        <v>0</v>
      </c>
      <c r="AH55" s="230">
        <f t="shared" si="362"/>
        <v>0</v>
      </c>
      <c r="AI55" s="230">
        <f t="shared" si="363"/>
        <v>0</v>
      </c>
      <c r="AJ55" s="230">
        <f t="shared" si="364"/>
        <v>0</v>
      </c>
      <c r="AK55" s="230">
        <f t="shared" si="365"/>
        <v>0</v>
      </c>
      <c r="AL55" s="230">
        <f t="shared" si="366"/>
        <v>0</v>
      </c>
      <c r="AM55" s="230">
        <f t="shared" si="367"/>
        <v>0</v>
      </c>
      <c r="AN55" s="230">
        <f t="shared" si="368"/>
        <v>0</v>
      </c>
      <c r="AO55" s="230">
        <f t="shared" si="369"/>
        <v>0</v>
      </c>
      <c r="AP55" s="230">
        <f t="shared" si="370"/>
        <v>0</v>
      </c>
      <c r="AQ55" s="231">
        <f t="shared" ref="AQ55" si="375">IF(G55=0,0,IF(OR(G54&gt;=4,G55&gt;=4)=TRUE,0,IF(AND(J54=0,J55=0)=TRUE,0,IF((AS54+AS55)&lt;=$T$9,0,IF((AS54+AS55)&gt;$T$9,IF(J55=0,IF(((C54+E54)*24)+$T$8&gt;(B56+D54)*24,IF(((((C54+E54)*24)+$T$8)-((B56+D54)*24)-AR56)&gt;0,(((C54+E54)*24)+$T$8)-((B56+D54)*24)-AR56,IF(((C55+E55)*24)+$T$8&gt;(B56+D54)*24,IF(((((C55+E55)*24)+$T$8)-((B56+D54)*24)-AR56)&gt;0,(((C55+E55)*24)+$T$8)-((B56+D54)*24)-AR56,0))))))))))</f>
        <v>0</v>
      </c>
      <c r="AS55" s="231">
        <f t="shared" si="372"/>
        <v>0</v>
      </c>
      <c r="AT55" s="230">
        <f>IF(AT54=1,0,IF(AND(G55=1,J55&gt;0)=TRUE,1,0))</f>
        <v>0</v>
      </c>
      <c r="AU55" s="230">
        <f>IF(AU54=1,0,IF(G55=2,1,0))</f>
        <v>0</v>
      </c>
      <c r="AV55" s="230">
        <f>IF(AV54=1,0,IF(G55=3,1,0))</f>
        <v>0</v>
      </c>
      <c r="AW55" s="230">
        <f>IF(AW54=1,0,IF(G55=4,1,0))</f>
        <v>0</v>
      </c>
      <c r="AX55" s="230">
        <f>IF(AX54=1,0,IF(G55=5,1,0))</f>
        <v>0</v>
      </c>
      <c r="AY55" s="230">
        <f>IF(AY54=1,0,IF(G55=6,1,0))</f>
        <v>0</v>
      </c>
      <c r="AZ55" s="230">
        <f>IF(AZ54=1,0,IF(G55=7,1,0))</f>
        <v>0</v>
      </c>
      <c r="BA55" s="230">
        <f>IF(BA54=1,0,IF(G55=8,1,0))</f>
        <v>0</v>
      </c>
      <c r="BB55" s="230">
        <f>IF(BB54=1,0,IF(G55=9,1,0))</f>
        <v>0</v>
      </c>
      <c r="BC55" s="230">
        <f>IF(J54+J55&gt;0,BC53+1,IF(BC53&lt;=6,0,BC53-6))</f>
        <v>0</v>
      </c>
      <c r="BD55" s="230">
        <f>IF(BC55&gt;13,1,0)</f>
        <v>0</v>
      </c>
      <c r="BE55" s="230">
        <f>IF($J54+$J55&gt;0,$BC53+1,0)</f>
        <v>0</v>
      </c>
    </row>
    <row r="56" spans="1:57" ht="9" customHeight="1">
      <c r="A56" s="73">
        <f t="shared" ref="A56:A64" si="376">B56</f>
        <v>42958</v>
      </c>
      <c r="B56" s="74">
        <f>B54+1</f>
        <v>42958</v>
      </c>
      <c r="C56" s="74">
        <f t="shared" si="343"/>
        <v>42958</v>
      </c>
      <c r="D56" s="75">
        <v>0</v>
      </c>
      <c r="E56" s="76">
        <f t="shared" ref="E56" si="377">D56</f>
        <v>0</v>
      </c>
      <c r="F56" s="77">
        <v>0</v>
      </c>
      <c r="G56" s="78">
        <v>1</v>
      </c>
      <c r="H56" s="78"/>
      <c r="I56" s="79"/>
      <c r="J56" s="80">
        <f t="shared" si="373"/>
        <v>0</v>
      </c>
      <c r="K56" s="80">
        <f t="shared" si="374"/>
        <v>0</v>
      </c>
      <c r="L56" s="80">
        <f t="shared" si="344"/>
        <v>0</v>
      </c>
      <c r="M56" s="80">
        <f t="shared" si="345"/>
        <v>0</v>
      </c>
      <c r="N56" s="80" t="b">
        <f t="shared" si="346"/>
        <v>0</v>
      </c>
      <c r="O56" s="80">
        <f t="shared" si="347"/>
        <v>0</v>
      </c>
      <c r="P56" s="80">
        <f t="shared" si="348"/>
        <v>0</v>
      </c>
      <c r="Q56" s="80">
        <f t="shared" si="349"/>
        <v>0</v>
      </c>
      <c r="R56" s="81"/>
      <c r="S56" s="81"/>
      <c r="T56" s="81"/>
      <c r="U56" s="82"/>
      <c r="V56" s="230">
        <f t="shared" si="350"/>
        <v>0</v>
      </c>
      <c r="W56" s="230">
        <f t="shared" si="351"/>
        <v>0</v>
      </c>
      <c r="X56" s="230" t="b">
        <f t="shared" si="352"/>
        <v>0</v>
      </c>
      <c r="Y56" s="230">
        <f t="shared" si="353"/>
        <v>0</v>
      </c>
      <c r="Z56" s="230">
        <f t="shared" si="354"/>
        <v>0</v>
      </c>
      <c r="AA56" s="230">
        <f t="shared" si="355"/>
        <v>0</v>
      </c>
      <c r="AB56" s="230">
        <f t="shared" si="356"/>
        <v>0</v>
      </c>
      <c r="AC56" s="230">
        <f t="shared" si="357"/>
        <v>0</v>
      </c>
      <c r="AD56" s="230">
        <f t="shared" si="358"/>
        <v>0</v>
      </c>
      <c r="AE56" s="230">
        <f t="shared" si="359"/>
        <v>0</v>
      </c>
      <c r="AF56" s="230">
        <f t="shared" si="360"/>
        <v>0</v>
      </c>
      <c r="AG56" s="230">
        <f t="shared" si="361"/>
        <v>0</v>
      </c>
      <c r="AH56" s="230">
        <f t="shared" si="362"/>
        <v>0</v>
      </c>
      <c r="AI56" s="230">
        <f t="shared" si="363"/>
        <v>0</v>
      </c>
      <c r="AJ56" s="230">
        <f t="shared" si="364"/>
        <v>0</v>
      </c>
      <c r="AK56" s="230">
        <f t="shared" si="365"/>
        <v>0</v>
      </c>
      <c r="AL56" s="230">
        <f t="shared" si="366"/>
        <v>0</v>
      </c>
      <c r="AM56" s="230">
        <f t="shared" si="367"/>
        <v>0</v>
      </c>
      <c r="AN56" s="230">
        <f t="shared" si="368"/>
        <v>0</v>
      </c>
      <c r="AO56" s="230">
        <f t="shared" si="369"/>
        <v>0</v>
      </c>
      <c r="AP56" s="230">
        <f t="shared" si="370"/>
        <v>0</v>
      </c>
      <c r="AR56" s="231">
        <f t="shared" ref="AR56" si="378">IF(G56=0,0,IF(OR(G54&gt;=4,G55&gt;=4)=TRUE,0,IF(J56=0,0,IF(AND(J55&gt;0,(((B56+D56)-(C55+E55))*24)&lt;$T$8)=TRUE,$T$8-(((B56+D56)-(C55+E55))*24),IF(AND(J54&gt;0,(((B56+D56)-(C54+E54))*24)&lt;$T$8)=TRUE,$T$8-(((B56+D56)-(C54+E54))*24),0)))))</f>
        <v>0</v>
      </c>
      <c r="AS56" s="231">
        <f t="shared" si="372"/>
        <v>0</v>
      </c>
      <c r="AT56" s="230">
        <f>IF(AND(G56=1,J56&gt;0)=TRUE,1,0)</f>
        <v>0</v>
      </c>
      <c r="AU56" s="230">
        <f>IF(G56=2,1,0)</f>
        <v>0</v>
      </c>
      <c r="AV56" s="230">
        <f>IF(G56=3,1,0)</f>
        <v>0</v>
      </c>
      <c r="AW56" s="230">
        <f>IF(G56=4,1,0)</f>
        <v>0</v>
      </c>
      <c r="AX56" s="230">
        <f>IF(G56=5,1,0)</f>
        <v>0</v>
      </c>
      <c r="AY56" s="230">
        <f>IF(G56=6,1,0)</f>
        <v>0</v>
      </c>
      <c r="AZ56" s="230">
        <f>IF(G56=7,1,0)</f>
        <v>0</v>
      </c>
      <c r="BA56" s="230">
        <f>IF(G56=8,1,0)</f>
        <v>0</v>
      </c>
      <c r="BB56" s="230">
        <f>IF(G56=9,1,0)</f>
        <v>0</v>
      </c>
    </row>
    <row r="57" spans="1:57" ht="9" customHeight="1">
      <c r="A57" s="105">
        <f>B56</f>
        <v>42958</v>
      </c>
      <c r="B57" s="106">
        <f>C56</f>
        <v>42958</v>
      </c>
      <c r="C57" s="106">
        <f t="shared" si="343"/>
        <v>42958</v>
      </c>
      <c r="D57" s="107">
        <v>0</v>
      </c>
      <c r="E57" s="108">
        <f>D57</f>
        <v>0</v>
      </c>
      <c r="F57" s="109">
        <v>0</v>
      </c>
      <c r="G57" s="110">
        <v>1</v>
      </c>
      <c r="H57" s="110"/>
      <c r="I57" s="111"/>
      <c r="J57" s="112">
        <f t="shared" si="373"/>
        <v>0</v>
      </c>
      <c r="K57" s="112">
        <f t="shared" si="374"/>
        <v>0</v>
      </c>
      <c r="L57" s="112">
        <f t="shared" si="344"/>
        <v>0</v>
      </c>
      <c r="M57" s="112">
        <f t="shared" si="345"/>
        <v>0</v>
      </c>
      <c r="N57" s="112" t="b">
        <f t="shared" si="346"/>
        <v>0</v>
      </c>
      <c r="O57" s="112">
        <f t="shared" si="347"/>
        <v>0</v>
      </c>
      <c r="P57" s="112">
        <f t="shared" si="348"/>
        <v>0</v>
      </c>
      <c r="Q57" s="112">
        <f t="shared" si="349"/>
        <v>0</v>
      </c>
      <c r="R57" s="113"/>
      <c r="S57" s="113"/>
      <c r="T57" s="113"/>
      <c r="U57" s="114"/>
      <c r="V57" s="230">
        <f t="shared" si="350"/>
        <v>0</v>
      </c>
      <c r="W57" s="230">
        <f t="shared" si="351"/>
        <v>0</v>
      </c>
      <c r="X57" s="230" t="b">
        <f t="shared" si="352"/>
        <v>0</v>
      </c>
      <c r="Y57" s="230">
        <f t="shared" si="353"/>
        <v>0</v>
      </c>
      <c r="Z57" s="230">
        <f t="shared" si="354"/>
        <v>0</v>
      </c>
      <c r="AA57" s="230">
        <f t="shared" si="355"/>
        <v>0</v>
      </c>
      <c r="AB57" s="230">
        <f t="shared" si="356"/>
        <v>0</v>
      </c>
      <c r="AC57" s="230">
        <f t="shared" si="357"/>
        <v>0</v>
      </c>
      <c r="AD57" s="230">
        <f t="shared" si="358"/>
        <v>0</v>
      </c>
      <c r="AE57" s="230">
        <f t="shared" si="359"/>
        <v>0</v>
      </c>
      <c r="AF57" s="230">
        <f t="shared" si="360"/>
        <v>0</v>
      </c>
      <c r="AG57" s="230">
        <f t="shared" si="361"/>
        <v>0</v>
      </c>
      <c r="AH57" s="230">
        <f t="shared" si="362"/>
        <v>0</v>
      </c>
      <c r="AI57" s="230">
        <f t="shared" si="363"/>
        <v>0</v>
      </c>
      <c r="AJ57" s="230">
        <f t="shared" si="364"/>
        <v>0</v>
      </c>
      <c r="AK57" s="230">
        <f t="shared" si="365"/>
        <v>0</v>
      </c>
      <c r="AL57" s="230">
        <f t="shared" si="366"/>
        <v>0</v>
      </c>
      <c r="AM57" s="230">
        <f t="shared" si="367"/>
        <v>0</v>
      </c>
      <c r="AN57" s="230">
        <f t="shared" si="368"/>
        <v>0</v>
      </c>
      <c r="AO57" s="230">
        <f t="shared" si="369"/>
        <v>0</v>
      </c>
      <c r="AP57" s="230">
        <f t="shared" si="370"/>
        <v>0</v>
      </c>
      <c r="AQ57" s="231">
        <f t="shared" ref="AQ57" si="379">IF(G57=0,0,IF(OR(G56&gt;=4,G57&gt;=4)=TRUE,0,IF(AND(J56=0,J57=0)=TRUE,0,IF((AS56+AS57)&lt;=$T$9,0,IF((AS56+AS57)&gt;$T$9,IF(J57=0,IF(((C56+E56)*24)+$T$8&gt;(B58+D56)*24,IF(((((C56+E56)*24)+$T$8)-((B58+D56)*24)-AR58)&gt;0,(((C56+E56)*24)+$T$8)-((B58+D56)*24)-AR58,IF(((C57+E57)*24)+$T$8&gt;(B58+D56)*24,IF(((((C57+E57)*24)+$T$8)-((B58+D56)*24)-AR58)&gt;0,(((C57+E57)*24)+$T$8)-((B58+D56)*24)-AR58,0))))))))))</f>
        <v>0</v>
      </c>
      <c r="AS57" s="231">
        <f t="shared" si="372"/>
        <v>0</v>
      </c>
      <c r="AT57" s="230">
        <f>IF(AT56=1,0,IF(AND(G57=1,J57&gt;0)=TRUE,1,0))</f>
        <v>0</v>
      </c>
      <c r="AU57" s="230">
        <f>IF(AU56=1,0,IF(G57=2,1,0))</f>
        <v>0</v>
      </c>
      <c r="AV57" s="230">
        <f>IF(AV56=1,0,IF(G57=3,1,0))</f>
        <v>0</v>
      </c>
      <c r="AW57" s="230">
        <f>IF(AW56=1,0,IF(G57=4,1,0))</f>
        <v>0</v>
      </c>
      <c r="AX57" s="230">
        <f>IF(AX56=1,0,IF(G57=5,1,0))</f>
        <v>0</v>
      </c>
      <c r="AY57" s="230">
        <f>IF(AY56=1,0,IF(G57=6,1,0))</f>
        <v>0</v>
      </c>
      <c r="AZ57" s="230">
        <f>IF(AZ56=1,0,IF(G57=7,1,0))</f>
        <v>0</v>
      </c>
      <c r="BA57" s="230">
        <f>IF(BA56=1,0,IF(G57=8,1,0))</f>
        <v>0</v>
      </c>
      <c r="BB57" s="230">
        <f>IF(BB56=1,0,IF(G57=9,1,0))</f>
        <v>0</v>
      </c>
      <c r="BC57" s="230">
        <f>IF(J56+J57&gt;0,BC55+1,IF(BC55&lt;=6,0,BC55-6))</f>
        <v>0</v>
      </c>
      <c r="BD57" s="230">
        <f>IF(BC57&gt;13,1,0)</f>
        <v>0</v>
      </c>
      <c r="BE57" s="230">
        <f>IF($J56+$J57&gt;0,$BC55+1,0)</f>
        <v>0</v>
      </c>
    </row>
    <row r="58" spans="1:57" ht="9" customHeight="1">
      <c r="A58" s="73">
        <f t="shared" si="376"/>
        <v>42959</v>
      </c>
      <c r="B58" s="74">
        <f>B56+1</f>
        <v>42959</v>
      </c>
      <c r="C58" s="74">
        <f t="shared" si="343"/>
        <v>42959</v>
      </c>
      <c r="D58" s="75">
        <v>0</v>
      </c>
      <c r="E58" s="76">
        <f>D58</f>
        <v>0</v>
      </c>
      <c r="F58" s="77">
        <v>0</v>
      </c>
      <c r="G58" s="78">
        <v>1</v>
      </c>
      <c r="H58" s="78"/>
      <c r="I58" s="79"/>
      <c r="J58" s="80">
        <f t="shared" si="373"/>
        <v>0</v>
      </c>
      <c r="K58" s="80">
        <f t="shared" si="374"/>
        <v>0</v>
      </c>
      <c r="L58" s="80">
        <f t="shared" si="344"/>
        <v>0</v>
      </c>
      <c r="M58" s="80">
        <f t="shared" si="345"/>
        <v>0</v>
      </c>
      <c r="N58" s="80">
        <f t="shared" si="346"/>
        <v>0</v>
      </c>
      <c r="O58" s="80">
        <f t="shared" si="347"/>
        <v>0</v>
      </c>
      <c r="P58" s="80">
        <f t="shared" si="348"/>
        <v>0</v>
      </c>
      <c r="Q58" s="80">
        <f t="shared" si="349"/>
        <v>0</v>
      </c>
      <c r="R58" s="81"/>
      <c r="S58" s="81"/>
      <c r="T58" s="81"/>
      <c r="U58" s="82"/>
      <c r="V58" s="230">
        <f t="shared" si="350"/>
        <v>0</v>
      </c>
      <c r="W58" s="230">
        <f t="shared" si="351"/>
        <v>0</v>
      </c>
      <c r="X58" s="230">
        <f t="shared" si="352"/>
        <v>0</v>
      </c>
      <c r="Y58" s="230">
        <f t="shared" si="353"/>
        <v>0</v>
      </c>
      <c r="Z58" s="230">
        <f t="shared" si="354"/>
        <v>0</v>
      </c>
      <c r="AA58" s="230">
        <f t="shared" si="355"/>
        <v>0</v>
      </c>
      <c r="AB58" s="230">
        <f t="shared" si="356"/>
        <v>0</v>
      </c>
      <c r="AC58" s="230">
        <f t="shared" si="357"/>
        <v>0</v>
      </c>
      <c r="AD58" s="230">
        <f t="shared" si="358"/>
        <v>0</v>
      </c>
      <c r="AE58" s="230">
        <f t="shared" si="359"/>
        <v>0</v>
      </c>
      <c r="AF58" s="230">
        <f t="shared" si="360"/>
        <v>0</v>
      </c>
      <c r="AG58" s="230">
        <f t="shared" si="361"/>
        <v>0</v>
      </c>
      <c r="AH58" s="230">
        <f t="shared" si="362"/>
        <v>0</v>
      </c>
      <c r="AI58" s="230">
        <f t="shared" si="363"/>
        <v>0</v>
      </c>
      <c r="AJ58" s="230">
        <f t="shared" si="364"/>
        <v>0</v>
      </c>
      <c r="AK58" s="230">
        <f t="shared" si="365"/>
        <v>0</v>
      </c>
      <c r="AL58" s="230">
        <f t="shared" si="366"/>
        <v>0</v>
      </c>
      <c r="AM58" s="230">
        <f t="shared" si="367"/>
        <v>0</v>
      </c>
      <c r="AN58" s="230">
        <f t="shared" si="368"/>
        <v>0</v>
      </c>
      <c r="AO58" s="230">
        <f t="shared" si="369"/>
        <v>0</v>
      </c>
      <c r="AP58" s="230">
        <f t="shared" si="370"/>
        <v>0</v>
      </c>
      <c r="AR58" s="231">
        <f t="shared" ref="AR58" si="380">IF(G58=0,0,IF(OR(G56&gt;=4,G57&gt;=4)=TRUE,0,IF(J58=0,0,IF(AND(J57&gt;0,(((B58+D58)-(C57+E57))*24)&lt;$T$8)=TRUE,$T$8-(((B58+D58)-(C57+E57))*24),IF(AND(J56&gt;0,(((B58+D58)-(C56+E56))*24)&lt;$T$8)=TRUE,$T$8-(((B58+D58)-(C56+E56))*24),0)))))</f>
        <v>0</v>
      </c>
      <c r="AS58" s="231">
        <f t="shared" si="372"/>
        <v>0</v>
      </c>
      <c r="AT58" s="230">
        <f>IF(AND(G58=1,J58&gt;0)=TRUE,1,0)</f>
        <v>0</v>
      </c>
      <c r="AU58" s="230">
        <f>IF(G58=2,1,0)</f>
        <v>0</v>
      </c>
      <c r="AV58" s="230">
        <f>IF(G58=3,1,0)</f>
        <v>0</v>
      </c>
      <c r="AW58" s="230">
        <f>IF(G58=4,1,0)</f>
        <v>0</v>
      </c>
      <c r="AX58" s="230">
        <f>IF(G58=5,1,0)</f>
        <v>0</v>
      </c>
      <c r="AY58" s="230">
        <f>IF(G58=6,1,0)</f>
        <v>0</v>
      </c>
      <c r="AZ58" s="230">
        <f>IF(G58=7,1,0)</f>
        <v>0</v>
      </c>
      <c r="BA58" s="230">
        <f>IF(G58=8,1,0)</f>
        <v>0</v>
      </c>
      <c r="BB58" s="230">
        <f>IF(G58=9,1,0)</f>
        <v>0</v>
      </c>
    </row>
    <row r="59" spans="1:57" ht="9" customHeight="1">
      <c r="A59" s="105">
        <f>B58</f>
        <v>42959</v>
      </c>
      <c r="B59" s="106">
        <f>C58</f>
        <v>42959</v>
      </c>
      <c r="C59" s="106">
        <f t="shared" si="343"/>
        <v>42959</v>
      </c>
      <c r="D59" s="107">
        <v>0</v>
      </c>
      <c r="E59" s="108">
        <f>D59</f>
        <v>0</v>
      </c>
      <c r="F59" s="109">
        <v>0</v>
      </c>
      <c r="G59" s="110">
        <v>1</v>
      </c>
      <c r="H59" s="110"/>
      <c r="I59" s="111"/>
      <c r="J59" s="112">
        <f t="shared" si="373"/>
        <v>0</v>
      </c>
      <c r="K59" s="112">
        <f t="shared" si="374"/>
        <v>0</v>
      </c>
      <c r="L59" s="112">
        <f t="shared" si="344"/>
        <v>0</v>
      </c>
      <c r="M59" s="112">
        <f t="shared" si="345"/>
        <v>0</v>
      </c>
      <c r="N59" s="112">
        <f t="shared" si="346"/>
        <v>0</v>
      </c>
      <c r="O59" s="112">
        <f t="shared" si="347"/>
        <v>0</v>
      </c>
      <c r="P59" s="112">
        <f t="shared" si="348"/>
        <v>0</v>
      </c>
      <c r="Q59" s="112">
        <f t="shared" si="349"/>
        <v>0</v>
      </c>
      <c r="R59" s="113"/>
      <c r="S59" s="113"/>
      <c r="T59" s="113"/>
      <c r="U59" s="114"/>
      <c r="V59" s="230">
        <f t="shared" si="350"/>
        <v>0</v>
      </c>
      <c r="W59" s="230">
        <f t="shared" si="351"/>
        <v>0</v>
      </c>
      <c r="X59" s="230">
        <f t="shared" si="352"/>
        <v>0</v>
      </c>
      <c r="Y59" s="230">
        <f t="shared" si="353"/>
        <v>0</v>
      </c>
      <c r="Z59" s="230">
        <f t="shared" si="354"/>
        <v>0</v>
      </c>
      <c r="AA59" s="230">
        <f t="shared" si="355"/>
        <v>0</v>
      </c>
      <c r="AB59" s="230">
        <f t="shared" si="356"/>
        <v>0</v>
      </c>
      <c r="AC59" s="230">
        <f t="shared" si="357"/>
        <v>0</v>
      </c>
      <c r="AD59" s="230">
        <f t="shared" si="358"/>
        <v>0</v>
      </c>
      <c r="AE59" s="230">
        <f t="shared" si="359"/>
        <v>0</v>
      </c>
      <c r="AF59" s="230">
        <f t="shared" si="360"/>
        <v>0</v>
      </c>
      <c r="AG59" s="230">
        <f t="shared" si="361"/>
        <v>0</v>
      </c>
      <c r="AH59" s="230">
        <f t="shared" si="362"/>
        <v>0</v>
      </c>
      <c r="AI59" s="230">
        <f t="shared" si="363"/>
        <v>0</v>
      </c>
      <c r="AJ59" s="230">
        <f t="shared" si="364"/>
        <v>0</v>
      </c>
      <c r="AK59" s="230">
        <f t="shared" si="365"/>
        <v>0</v>
      </c>
      <c r="AL59" s="230">
        <f t="shared" si="366"/>
        <v>0</v>
      </c>
      <c r="AM59" s="230">
        <f t="shared" si="367"/>
        <v>0</v>
      </c>
      <c r="AN59" s="230">
        <f t="shared" si="368"/>
        <v>0</v>
      </c>
      <c r="AO59" s="230">
        <f t="shared" si="369"/>
        <v>0</v>
      </c>
      <c r="AP59" s="230">
        <f t="shared" si="370"/>
        <v>0</v>
      </c>
      <c r="AQ59" s="231">
        <f t="shared" ref="AQ59" si="381">IF(G59=0,0,IF(OR(G58&gt;=4,G59&gt;=4)=TRUE,0,IF(AND(J58=0,J59=0)=TRUE,0,IF((AS58+AS59)&lt;=$T$9,0,IF((AS58+AS59)&gt;$T$9,IF(J59=0,IF(((C58+E58)*24)+$T$8&gt;(B60+D58)*24,IF(((((C58+E58)*24)+$T$8)-((B60+D58)*24)-AR60)&gt;0,(((C58+E58)*24)+$T$8)-((B60+D58)*24)-AR60,IF(((C59+E59)*24)+$T$8&gt;(B60+D58)*24,IF(((((C59+E59)*24)+$T$8)-((B60+D58)*24)-AR60)&gt;0,(((C59+E59)*24)+$T$8)-((B60+D58)*24)-AR60,0))))))))))</f>
        <v>0</v>
      </c>
      <c r="AS59" s="231">
        <f t="shared" si="372"/>
        <v>0</v>
      </c>
      <c r="AT59" s="230">
        <f>IF(AT58=1,0,IF(AND(G59=1,J59&gt;0)=TRUE,1,0))</f>
        <v>0</v>
      </c>
      <c r="AU59" s="230">
        <f>IF(AU58=1,0,IF(G59=2,1,0))</f>
        <v>0</v>
      </c>
      <c r="AV59" s="230">
        <f>IF(AV58=1,0,IF(G59=3,1,0))</f>
        <v>0</v>
      </c>
      <c r="AW59" s="230">
        <f>IF(AW58=1,0,IF(G59=4,1,0))</f>
        <v>0</v>
      </c>
      <c r="AX59" s="230">
        <f>IF(AX58=1,0,IF(G59=5,1,0))</f>
        <v>0</v>
      </c>
      <c r="AY59" s="230">
        <f>IF(AY58=1,0,IF(G59=6,1,0))</f>
        <v>0</v>
      </c>
      <c r="AZ59" s="230">
        <f>IF(AZ58=1,0,IF(G59=7,1,0))</f>
        <v>0</v>
      </c>
      <c r="BA59" s="230">
        <f>IF(BA58=1,0,IF(G59=8,1,0))</f>
        <v>0</v>
      </c>
      <c r="BB59" s="230">
        <f>IF(BB58=1,0,IF(G59=9,1,0))</f>
        <v>0</v>
      </c>
      <c r="BC59" s="230">
        <f>IF(J58+J59&gt;0,BC57+1,IF(BC57&lt;=6,0,BC57-6))</f>
        <v>0</v>
      </c>
      <c r="BD59" s="230">
        <f>IF(BC59&gt;13,1,0)</f>
        <v>0</v>
      </c>
      <c r="BE59" s="230">
        <f>IF($J58+$J59&gt;0,$BC57+1,0)</f>
        <v>0</v>
      </c>
    </row>
    <row r="60" spans="1:57" ht="9" customHeight="1">
      <c r="A60" s="73">
        <f t="shared" si="376"/>
        <v>42960</v>
      </c>
      <c r="B60" s="74">
        <f>B58+1</f>
        <v>42960</v>
      </c>
      <c r="C60" s="74">
        <f t="shared" si="343"/>
        <v>42960</v>
      </c>
      <c r="D60" s="75">
        <v>0</v>
      </c>
      <c r="E60" s="76">
        <f t="shared" ref="E60:E67" si="382">D60</f>
        <v>0</v>
      </c>
      <c r="F60" s="77">
        <v>0</v>
      </c>
      <c r="G60" s="78">
        <v>1</v>
      </c>
      <c r="H60" s="78"/>
      <c r="I60" s="79"/>
      <c r="J60" s="80">
        <f t="shared" si="373"/>
        <v>0</v>
      </c>
      <c r="K60" s="80">
        <f t="shared" si="374"/>
        <v>0</v>
      </c>
      <c r="L60" s="80">
        <f t="shared" si="344"/>
        <v>0</v>
      </c>
      <c r="M60" s="80">
        <f t="shared" si="345"/>
        <v>0</v>
      </c>
      <c r="N60" s="80">
        <f t="shared" si="346"/>
        <v>0</v>
      </c>
      <c r="O60" s="80">
        <f t="shared" si="347"/>
        <v>0</v>
      </c>
      <c r="P60" s="80">
        <f t="shared" si="348"/>
        <v>0</v>
      </c>
      <c r="Q60" s="80">
        <f t="shared" si="349"/>
        <v>0</v>
      </c>
      <c r="R60" s="81"/>
      <c r="S60" s="81"/>
      <c r="T60" s="81"/>
      <c r="U60" s="82"/>
      <c r="V60" s="230">
        <f t="shared" si="350"/>
        <v>0</v>
      </c>
      <c r="W60" s="230">
        <f t="shared" si="351"/>
        <v>0</v>
      </c>
      <c r="X60" s="230">
        <f t="shared" si="352"/>
        <v>0</v>
      </c>
      <c r="Y60" s="230">
        <f t="shared" si="353"/>
        <v>0</v>
      </c>
      <c r="Z60" s="230">
        <f t="shared" si="354"/>
        <v>0</v>
      </c>
      <c r="AA60" s="230">
        <f t="shared" si="355"/>
        <v>0</v>
      </c>
      <c r="AB60" s="230">
        <f t="shared" si="356"/>
        <v>0</v>
      </c>
      <c r="AC60" s="230">
        <f t="shared" si="357"/>
        <v>0</v>
      </c>
      <c r="AD60" s="230">
        <f t="shared" si="358"/>
        <v>0</v>
      </c>
      <c r="AE60" s="230">
        <f t="shared" si="359"/>
        <v>0</v>
      </c>
      <c r="AF60" s="230">
        <f t="shared" si="360"/>
        <v>0</v>
      </c>
      <c r="AG60" s="230">
        <f t="shared" si="361"/>
        <v>0</v>
      </c>
      <c r="AH60" s="230">
        <f t="shared" si="362"/>
        <v>0</v>
      </c>
      <c r="AI60" s="230">
        <f t="shared" si="363"/>
        <v>0</v>
      </c>
      <c r="AJ60" s="230">
        <f t="shared" si="364"/>
        <v>0</v>
      </c>
      <c r="AK60" s="230">
        <f t="shared" si="365"/>
        <v>0</v>
      </c>
      <c r="AL60" s="230">
        <f t="shared" si="366"/>
        <v>0</v>
      </c>
      <c r="AM60" s="230">
        <f t="shared" si="367"/>
        <v>0</v>
      </c>
      <c r="AN60" s="230">
        <f t="shared" si="368"/>
        <v>0</v>
      </c>
      <c r="AO60" s="230">
        <f t="shared" si="369"/>
        <v>0</v>
      </c>
      <c r="AP60" s="230">
        <f t="shared" si="370"/>
        <v>0</v>
      </c>
      <c r="AR60" s="231">
        <f t="shared" ref="AR60" si="383">IF(G60=0,0,IF(OR(G58&gt;=4,G59&gt;=4)=TRUE,0,IF(J60=0,0,IF(AND(J59&gt;0,(((B60+D60)-(C59+E59))*24)&lt;$T$8)=TRUE,$T$8-(((B60+D60)-(C59+E59))*24),IF(AND(J58&gt;0,(((B60+D60)-(C58+E58))*24)&lt;$T$8)=TRUE,$T$8-(((B60+D60)-(C58+E58))*24),0)))))</f>
        <v>0</v>
      </c>
      <c r="AS60" s="231">
        <f t="shared" si="372"/>
        <v>0</v>
      </c>
      <c r="AT60" s="230">
        <f>IF(AND(G60=1,J60&gt;0)=TRUE,1,0)</f>
        <v>0</v>
      </c>
      <c r="AU60" s="230">
        <f>IF(G60=2,1,0)</f>
        <v>0</v>
      </c>
      <c r="AV60" s="230">
        <f>IF(G60=3,1,0)</f>
        <v>0</v>
      </c>
      <c r="AW60" s="230">
        <f>IF(G60=4,1,0)</f>
        <v>0</v>
      </c>
      <c r="AX60" s="230">
        <f>IF(G60=5,1,0)</f>
        <v>0</v>
      </c>
      <c r="AY60" s="230">
        <f>IF(G60=6,1,0)</f>
        <v>0</v>
      </c>
      <c r="AZ60" s="230">
        <f>IF(G60=7,1,0)</f>
        <v>0</v>
      </c>
      <c r="BA60" s="230">
        <f>IF(G60=8,1,0)</f>
        <v>0</v>
      </c>
      <c r="BB60" s="230">
        <f>IF(G60=9,1,0)</f>
        <v>0</v>
      </c>
    </row>
    <row r="61" spans="1:57" ht="9" customHeight="1">
      <c r="A61" s="105">
        <f>B60</f>
        <v>42960</v>
      </c>
      <c r="B61" s="106">
        <f>C60</f>
        <v>42960</v>
      </c>
      <c r="C61" s="106">
        <f t="shared" si="343"/>
        <v>42960</v>
      </c>
      <c r="D61" s="107">
        <v>0</v>
      </c>
      <c r="E61" s="108">
        <f t="shared" si="382"/>
        <v>0</v>
      </c>
      <c r="F61" s="109">
        <v>0</v>
      </c>
      <c r="G61" s="110">
        <v>1</v>
      </c>
      <c r="H61" s="110"/>
      <c r="I61" s="111"/>
      <c r="J61" s="112">
        <f t="shared" si="373"/>
        <v>0</v>
      </c>
      <c r="K61" s="112">
        <f t="shared" si="374"/>
        <v>0</v>
      </c>
      <c r="L61" s="112">
        <f t="shared" si="344"/>
        <v>0</v>
      </c>
      <c r="M61" s="112">
        <f t="shared" si="345"/>
        <v>0</v>
      </c>
      <c r="N61" s="112">
        <f t="shared" si="346"/>
        <v>0</v>
      </c>
      <c r="O61" s="112">
        <f t="shared" si="347"/>
        <v>0</v>
      </c>
      <c r="P61" s="112">
        <f t="shared" si="348"/>
        <v>0</v>
      </c>
      <c r="Q61" s="112">
        <f t="shared" si="349"/>
        <v>0</v>
      </c>
      <c r="R61" s="113"/>
      <c r="S61" s="113"/>
      <c r="T61" s="113"/>
      <c r="U61" s="114"/>
      <c r="V61" s="230">
        <f t="shared" si="350"/>
        <v>0</v>
      </c>
      <c r="W61" s="230">
        <f t="shared" si="351"/>
        <v>0</v>
      </c>
      <c r="X61" s="230">
        <f t="shared" si="352"/>
        <v>0</v>
      </c>
      <c r="Y61" s="230">
        <f t="shared" si="353"/>
        <v>0</v>
      </c>
      <c r="Z61" s="230">
        <f t="shared" si="354"/>
        <v>0</v>
      </c>
      <c r="AA61" s="230">
        <f t="shared" si="355"/>
        <v>0</v>
      </c>
      <c r="AB61" s="230">
        <f t="shared" si="356"/>
        <v>0</v>
      </c>
      <c r="AC61" s="230">
        <f t="shared" si="357"/>
        <v>0</v>
      </c>
      <c r="AD61" s="230">
        <f t="shared" si="358"/>
        <v>0</v>
      </c>
      <c r="AE61" s="230">
        <f t="shared" si="359"/>
        <v>0</v>
      </c>
      <c r="AF61" s="230">
        <f t="shared" si="360"/>
        <v>0</v>
      </c>
      <c r="AG61" s="230">
        <f t="shared" si="361"/>
        <v>0</v>
      </c>
      <c r="AH61" s="230">
        <f t="shared" si="362"/>
        <v>0</v>
      </c>
      <c r="AI61" s="230">
        <f t="shared" si="363"/>
        <v>0</v>
      </c>
      <c r="AJ61" s="230">
        <f t="shared" si="364"/>
        <v>0</v>
      </c>
      <c r="AK61" s="230">
        <f t="shared" si="365"/>
        <v>0</v>
      </c>
      <c r="AL61" s="230">
        <f t="shared" si="366"/>
        <v>0</v>
      </c>
      <c r="AM61" s="230">
        <f t="shared" si="367"/>
        <v>0</v>
      </c>
      <c r="AN61" s="230">
        <f t="shared" si="368"/>
        <v>0</v>
      </c>
      <c r="AO61" s="230">
        <f t="shared" si="369"/>
        <v>0</v>
      </c>
      <c r="AP61" s="230">
        <f t="shared" si="370"/>
        <v>0</v>
      </c>
      <c r="AQ61" s="231">
        <f t="shared" ref="AQ61" si="384">IF(G61=0,0,IF(OR(G60&gt;=4,G61&gt;=4)=TRUE,0,IF(AND(J60=0,J61=0)=TRUE,0,IF((AS60+AS61)&lt;=$T$9,0,IF((AS60+AS61)&gt;$T$9,IF(J61=0,IF(((C60+E60)*24)+$T$8&gt;(B62+D60)*24,IF(((((C60+E60)*24)+$T$8)-((B62+D60)*24)-AR62)&gt;0,(((C60+E60)*24)+$T$8)-((B62+D60)*24)-AR62,IF(((C61+E61)*24)+$T$8&gt;(B62+D60)*24,IF(((((C61+E61)*24)+$T$8)-((B62+D60)*24)-AR62)&gt;0,(((C61+E61)*24)+$T$8)-((B62+D60)*24)-AR62,0))))))))))</f>
        <v>0</v>
      </c>
      <c r="AS61" s="231">
        <f t="shared" si="372"/>
        <v>0</v>
      </c>
      <c r="AT61" s="230">
        <f>IF(AT60=1,0,IF(AND(G61=1,J61&gt;0)=TRUE,1,0))</f>
        <v>0</v>
      </c>
      <c r="AU61" s="230">
        <f>IF(AU60=1,0,IF(G61=2,1,0))</f>
        <v>0</v>
      </c>
      <c r="AV61" s="230">
        <f>IF(AV60=1,0,IF(G61=3,1,0))</f>
        <v>0</v>
      </c>
      <c r="AW61" s="230">
        <f>IF(AW60=1,0,IF(G61=4,1,0))</f>
        <v>0</v>
      </c>
      <c r="AX61" s="230">
        <f>IF(AX60=1,0,IF(G61=5,1,0))</f>
        <v>0</v>
      </c>
      <c r="AY61" s="230">
        <f>IF(AY60=1,0,IF(G61=6,1,0))</f>
        <v>0</v>
      </c>
      <c r="AZ61" s="230">
        <f>IF(AZ60=1,0,IF(G61=7,1,0))</f>
        <v>0</v>
      </c>
      <c r="BA61" s="230">
        <f>IF(BA60=1,0,IF(G61=8,1,0))</f>
        <v>0</v>
      </c>
      <c r="BB61" s="230">
        <f>IF(BB60=1,0,IF(G61=9,1,0))</f>
        <v>0</v>
      </c>
      <c r="BC61" s="230">
        <f>IF(J60+J61&gt;0,BC59+1,IF(BC59&lt;=6,0,BC59-6))</f>
        <v>0</v>
      </c>
      <c r="BD61" s="230">
        <f>IF(BC61&gt;13,1,0)</f>
        <v>0</v>
      </c>
      <c r="BE61" s="230">
        <f>IF($J60+$J61&gt;0,$BC59+1,0)</f>
        <v>0</v>
      </c>
    </row>
    <row r="62" spans="1:57" ht="9" customHeight="1">
      <c r="A62" s="73">
        <f t="shared" si="376"/>
        <v>42961</v>
      </c>
      <c r="B62" s="74">
        <f>B60+1</f>
        <v>42961</v>
      </c>
      <c r="C62" s="74">
        <f t="shared" si="343"/>
        <v>42961</v>
      </c>
      <c r="D62" s="75">
        <v>0</v>
      </c>
      <c r="E62" s="76">
        <f t="shared" si="382"/>
        <v>0</v>
      </c>
      <c r="F62" s="77">
        <v>0</v>
      </c>
      <c r="G62" s="78">
        <v>1</v>
      </c>
      <c r="H62" s="78"/>
      <c r="I62" s="79"/>
      <c r="J62" s="80">
        <f t="shared" si="373"/>
        <v>0</v>
      </c>
      <c r="K62" s="80">
        <f t="shared" si="374"/>
        <v>0</v>
      </c>
      <c r="L62" s="80">
        <f t="shared" si="344"/>
        <v>0</v>
      </c>
      <c r="M62" s="80">
        <f t="shared" si="345"/>
        <v>0</v>
      </c>
      <c r="N62" s="80" t="b">
        <f t="shared" si="346"/>
        <v>0</v>
      </c>
      <c r="O62" s="80">
        <f t="shared" si="347"/>
        <v>0</v>
      </c>
      <c r="P62" s="80">
        <f t="shared" si="348"/>
        <v>0</v>
      </c>
      <c r="Q62" s="80">
        <f t="shared" si="349"/>
        <v>0</v>
      </c>
      <c r="R62" s="81"/>
      <c r="S62" s="81"/>
      <c r="T62" s="81"/>
      <c r="U62" s="82"/>
      <c r="V62" s="230">
        <f t="shared" si="350"/>
        <v>0</v>
      </c>
      <c r="W62" s="230">
        <f t="shared" si="351"/>
        <v>0</v>
      </c>
      <c r="X62" s="230" t="b">
        <f t="shared" si="352"/>
        <v>0</v>
      </c>
      <c r="Y62" s="230">
        <f t="shared" si="353"/>
        <v>0</v>
      </c>
      <c r="Z62" s="230">
        <f t="shared" si="354"/>
        <v>0</v>
      </c>
      <c r="AA62" s="230">
        <f t="shared" si="355"/>
        <v>0</v>
      </c>
      <c r="AB62" s="230">
        <f t="shared" si="356"/>
        <v>0</v>
      </c>
      <c r="AC62" s="230">
        <f t="shared" si="357"/>
        <v>0</v>
      </c>
      <c r="AD62" s="230">
        <f t="shared" si="358"/>
        <v>0</v>
      </c>
      <c r="AE62" s="230">
        <f t="shared" si="359"/>
        <v>0</v>
      </c>
      <c r="AF62" s="230">
        <f t="shared" si="360"/>
        <v>0</v>
      </c>
      <c r="AG62" s="230">
        <f t="shared" si="361"/>
        <v>0</v>
      </c>
      <c r="AH62" s="230">
        <f t="shared" si="362"/>
        <v>0</v>
      </c>
      <c r="AI62" s="230">
        <f t="shared" si="363"/>
        <v>0</v>
      </c>
      <c r="AJ62" s="230">
        <f t="shared" si="364"/>
        <v>0</v>
      </c>
      <c r="AK62" s="230">
        <f t="shared" si="365"/>
        <v>0</v>
      </c>
      <c r="AL62" s="230">
        <f t="shared" si="366"/>
        <v>0</v>
      </c>
      <c r="AM62" s="230">
        <f t="shared" si="367"/>
        <v>0</v>
      </c>
      <c r="AN62" s="230">
        <f t="shared" si="368"/>
        <v>0</v>
      </c>
      <c r="AO62" s="230">
        <f t="shared" si="369"/>
        <v>0</v>
      </c>
      <c r="AP62" s="230">
        <f t="shared" si="370"/>
        <v>0</v>
      </c>
      <c r="AR62" s="231">
        <f t="shared" ref="AR62" si="385">IF(G62=0,0,IF(OR(G60&gt;=4,G61&gt;=4)=TRUE,0,IF(J62=0,0,IF(AND(J61&gt;0,(((B62+D62)-(C61+E61))*24)&lt;$T$8)=TRUE,$T$8-(((B62+D62)-(C61+E61))*24),IF(AND(J60&gt;0,(((B62+D62)-(C60+E60))*24)&lt;$T$8)=TRUE,$T$8-(((B62+D62)-(C60+E60))*24),0)))))</f>
        <v>0</v>
      </c>
      <c r="AS62" s="231">
        <f t="shared" si="372"/>
        <v>0</v>
      </c>
      <c r="AT62" s="230">
        <f>IF(AND(G62=1,J62&gt;0)=TRUE,1,0)</f>
        <v>0</v>
      </c>
      <c r="AU62" s="230">
        <f>IF(G62=2,1,0)</f>
        <v>0</v>
      </c>
      <c r="AV62" s="230">
        <f>IF(G62=3,1,0)</f>
        <v>0</v>
      </c>
      <c r="AW62" s="230">
        <f>IF(G62=4,1,0)</f>
        <v>0</v>
      </c>
      <c r="AX62" s="230">
        <f>IF(G62=5,1,0)</f>
        <v>0</v>
      </c>
      <c r="AY62" s="230">
        <f>IF(G62=6,1,0)</f>
        <v>0</v>
      </c>
      <c r="AZ62" s="230">
        <f>IF(G62=7,1,0)</f>
        <v>0</v>
      </c>
      <c r="BA62" s="230">
        <f>IF(G62=8,1,0)</f>
        <v>0</v>
      </c>
      <c r="BB62" s="230">
        <f>IF(G62=9,1,0)</f>
        <v>0</v>
      </c>
    </row>
    <row r="63" spans="1:57" ht="9" customHeight="1">
      <c r="A63" s="105">
        <f>B62</f>
        <v>42961</v>
      </c>
      <c r="B63" s="106">
        <f>C62</f>
        <v>42961</v>
      </c>
      <c r="C63" s="106">
        <f t="shared" si="343"/>
        <v>42961</v>
      </c>
      <c r="D63" s="107">
        <v>0</v>
      </c>
      <c r="E63" s="108">
        <f t="shared" si="382"/>
        <v>0</v>
      </c>
      <c r="F63" s="109">
        <v>0</v>
      </c>
      <c r="G63" s="110">
        <v>1</v>
      </c>
      <c r="H63" s="110"/>
      <c r="I63" s="111"/>
      <c r="J63" s="112">
        <f t="shared" si="373"/>
        <v>0</v>
      </c>
      <c r="K63" s="112">
        <f t="shared" si="374"/>
        <v>0</v>
      </c>
      <c r="L63" s="112">
        <f t="shared" si="344"/>
        <v>0</v>
      </c>
      <c r="M63" s="112">
        <f t="shared" si="345"/>
        <v>0</v>
      </c>
      <c r="N63" s="112" t="b">
        <f t="shared" si="346"/>
        <v>0</v>
      </c>
      <c r="O63" s="112">
        <f t="shared" si="347"/>
        <v>0</v>
      </c>
      <c r="P63" s="112">
        <f t="shared" si="348"/>
        <v>0</v>
      </c>
      <c r="Q63" s="112">
        <f t="shared" si="349"/>
        <v>0</v>
      </c>
      <c r="R63" s="113"/>
      <c r="S63" s="113"/>
      <c r="T63" s="113"/>
      <c r="U63" s="114"/>
      <c r="V63" s="230">
        <f t="shared" si="350"/>
        <v>0</v>
      </c>
      <c r="W63" s="230">
        <f t="shared" si="351"/>
        <v>0</v>
      </c>
      <c r="X63" s="230" t="b">
        <f t="shared" si="352"/>
        <v>0</v>
      </c>
      <c r="Y63" s="230">
        <f t="shared" si="353"/>
        <v>0</v>
      </c>
      <c r="Z63" s="230">
        <f t="shared" si="354"/>
        <v>0</v>
      </c>
      <c r="AA63" s="230">
        <f t="shared" si="355"/>
        <v>0</v>
      </c>
      <c r="AB63" s="230">
        <f t="shared" si="356"/>
        <v>0</v>
      </c>
      <c r="AC63" s="230">
        <f t="shared" si="357"/>
        <v>0</v>
      </c>
      <c r="AD63" s="230">
        <f t="shared" si="358"/>
        <v>0</v>
      </c>
      <c r="AE63" s="230">
        <f t="shared" si="359"/>
        <v>0</v>
      </c>
      <c r="AF63" s="230">
        <f t="shared" si="360"/>
        <v>0</v>
      </c>
      <c r="AG63" s="230">
        <f t="shared" si="361"/>
        <v>0</v>
      </c>
      <c r="AH63" s="230">
        <f t="shared" si="362"/>
        <v>0</v>
      </c>
      <c r="AI63" s="230">
        <f t="shared" si="363"/>
        <v>0</v>
      </c>
      <c r="AJ63" s="230">
        <f t="shared" si="364"/>
        <v>0</v>
      </c>
      <c r="AK63" s="230">
        <f t="shared" si="365"/>
        <v>0</v>
      </c>
      <c r="AL63" s="230">
        <f t="shared" si="366"/>
        <v>0</v>
      </c>
      <c r="AM63" s="230">
        <f t="shared" si="367"/>
        <v>0</v>
      </c>
      <c r="AN63" s="230">
        <f t="shared" si="368"/>
        <v>0</v>
      </c>
      <c r="AO63" s="230">
        <f t="shared" si="369"/>
        <v>0</v>
      </c>
      <c r="AP63" s="230">
        <f t="shared" si="370"/>
        <v>0</v>
      </c>
      <c r="AQ63" s="231">
        <f t="shared" ref="AQ63" si="386">IF(G63=0,0,IF(OR(G62&gt;=4,G63&gt;=4)=TRUE,0,IF(AND(J62=0,J63=0)=TRUE,0,IF((AS62+AS63)&lt;=$T$9,0,IF((AS62+AS63)&gt;$T$9,IF(J63=0,IF(((C62+E62)*24)+$T$8&gt;(B64+D62)*24,IF(((((C62+E62)*24)+$T$8)-((B64+D62)*24)-AR64)&gt;0,(((C62+E62)*24)+$T$8)-((B64+D62)*24)-AR64,IF(((C63+E63)*24)+$T$8&gt;(B64+D62)*24,IF(((((C63+E63)*24)+$T$8)-((B64+D62)*24)-AR64)&gt;0,(((C63+E63)*24)+$T$8)-((B64+D62)*24)-AR64,0))))))))))</f>
        <v>0</v>
      </c>
      <c r="AS63" s="231">
        <f t="shared" si="372"/>
        <v>0</v>
      </c>
      <c r="AT63" s="230">
        <f>IF(AT62=1,0,IF(AND(G63=1,J63&gt;0)=TRUE,1,0))</f>
        <v>0</v>
      </c>
      <c r="AU63" s="230">
        <f>IF(AU62=1,0,IF(G63=2,1,0))</f>
        <v>0</v>
      </c>
      <c r="AV63" s="230">
        <f>IF(AV62=1,0,IF(G63=3,1,0))</f>
        <v>0</v>
      </c>
      <c r="AW63" s="230">
        <f>IF(AW62=1,0,IF(G63=4,1,0))</f>
        <v>0</v>
      </c>
      <c r="AX63" s="230">
        <f>IF(AX62=1,0,IF(G63=5,1,0))</f>
        <v>0</v>
      </c>
      <c r="AY63" s="230">
        <f>IF(AY62=1,0,IF(G63=6,1,0))</f>
        <v>0</v>
      </c>
      <c r="AZ63" s="230">
        <f>IF(AZ62=1,0,IF(G63=7,1,0))</f>
        <v>0</v>
      </c>
      <c r="BA63" s="230">
        <f>IF(BA62=1,0,IF(G63=8,1,0))</f>
        <v>0</v>
      </c>
      <c r="BB63" s="230">
        <f>IF(BB62=1,0,IF(G63=9,1,0))</f>
        <v>0</v>
      </c>
      <c r="BC63" s="230">
        <f>IF(J62+J63&gt;0,BC61+1,IF(BC61&lt;=6,0,BC61-6))</f>
        <v>0</v>
      </c>
      <c r="BD63" s="230">
        <f>IF(BC63&gt;13,1,0)</f>
        <v>0</v>
      </c>
      <c r="BE63" s="230">
        <f>IF($J62+$J63&gt;0,$BC61+1,0)</f>
        <v>0</v>
      </c>
    </row>
    <row r="64" spans="1:57" ht="9" customHeight="1">
      <c r="A64" s="73">
        <f t="shared" si="376"/>
        <v>42962</v>
      </c>
      <c r="B64" s="74">
        <f>B62+1</f>
        <v>42962</v>
      </c>
      <c r="C64" s="74">
        <f t="shared" si="343"/>
        <v>42962</v>
      </c>
      <c r="D64" s="75">
        <v>0</v>
      </c>
      <c r="E64" s="76">
        <f t="shared" si="382"/>
        <v>0</v>
      </c>
      <c r="F64" s="77">
        <v>0</v>
      </c>
      <c r="G64" s="78">
        <v>1</v>
      </c>
      <c r="H64" s="78"/>
      <c r="I64" s="79"/>
      <c r="J64" s="80">
        <f t="shared" si="373"/>
        <v>0</v>
      </c>
      <c r="K64" s="80">
        <f t="shared" si="374"/>
        <v>0</v>
      </c>
      <c r="L64" s="80">
        <f t="shared" si="344"/>
        <v>0</v>
      </c>
      <c r="M64" s="80">
        <f t="shared" si="345"/>
        <v>0</v>
      </c>
      <c r="N64" s="80" t="b">
        <f t="shared" si="346"/>
        <v>0</v>
      </c>
      <c r="O64" s="80">
        <f t="shared" si="347"/>
        <v>0</v>
      </c>
      <c r="P64" s="80">
        <f t="shared" si="348"/>
        <v>0</v>
      </c>
      <c r="Q64" s="80">
        <f t="shared" si="349"/>
        <v>0</v>
      </c>
      <c r="R64" s="81"/>
      <c r="S64" s="81"/>
      <c r="T64" s="81"/>
      <c r="U64" s="82"/>
      <c r="V64" s="230">
        <f t="shared" si="350"/>
        <v>0</v>
      </c>
      <c r="W64" s="230">
        <f t="shared" si="351"/>
        <v>0</v>
      </c>
      <c r="X64" s="230" t="b">
        <f t="shared" si="352"/>
        <v>0</v>
      </c>
      <c r="Y64" s="230">
        <f t="shared" si="353"/>
        <v>0</v>
      </c>
      <c r="Z64" s="230">
        <f t="shared" si="354"/>
        <v>0</v>
      </c>
      <c r="AA64" s="230">
        <f t="shared" si="355"/>
        <v>0</v>
      </c>
      <c r="AB64" s="230">
        <f t="shared" si="356"/>
        <v>0</v>
      </c>
      <c r="AC64" s="230">
        <f t="shared" si="357"/>
        <v>0</v>
      </c>
      <c r="AD64" s="230">
        <f t="shared" si="358"/>
        <v>0</v>
      </c>
      <c r="AE64" s="230">
        <f t="shared" si="359"/>
        <v>0</v>
      </c>
      <c r="AF64" s="230">
        <f t="shared" si="360"/>
        <v>0</v>
      </c>
      <c r="AG64" s="230">
        <f t="shared" si="361"/>
        <v>0</v>
      </c>
      <c r="AH64" s="230">
        <f t="shared" si="362"/>
        <v>0</v>
      </c>
      <c r="AI64" s="230">
        <f t="shared" si="363"/>
        <v>0</v>
      </c>
      <c r="AJ64" s="230">
        <f t="shared" si="364"/>
        <v>0</v>
      </c>
      <c r="AK64" s="230">
        <f t="shared" si="365"/>
        <v>0</v>
      </c>
      <c r="AL64" s="230">
        <f t="shared" si="366"/>
        <v>0</v>
      </c>
      <c r="AM64" s="230">
        <f t="shared" si="367"/>
        <v>0</v>
      </c>
      <c r="AN64" s="230">
        <f t="shared" si="368"/>
        <v>0</v>
      </c>
      <c r="AO64" s="230">
        <f t="shared" si="369"/>
        <v>0</v>
      </c>
      <c r="AP64" s="230">
        <f t="shared" si="370"/>
        <v>0</v>
      </c>
      <c r="AR64" s="231">
        <f t="shared" ref="AR64" si="387">IF(G64=0,0,IF(OR(G62&gt;=4,G63&gt;=4)=TRUE,0,IF(J64=0,0,IF(AND(J63&gt;0,(((B64+D64)-(C63+E63))*24)&lt;$T$8)=TRUE,$T$8-(((B64+D64)-(C63+E63))*24),IF(AND(J62&gt;0,(((B64+D64)-(C62+E62))*24)&lt;$T$8)=TRUE,$T$8-(((B64+D64)-(C62+E62))*24),0)))))</f>
        <v>0</v>
      </c>
      <c r="AS64" s="231">
        <f t="shared" si="372"/>
        <v>0</v>
      </c>
      <c r="AT64" s="230">
        <f>IF(AND(G64=1,J64&gt;0)=TRUE,1,0)</f>
        <v>0</v>
      </c>
      <c r="AU64" s="230">
        <f>IF(G64=2,1,0)</f>
        <v>0</v>
      </c>
      <c r="AV64" s="230">
        <f>IF(G64=3,1,0)</f>
        <v>0</v>
      </c>
      <c r="AW64" s="230">
        <f>IF(G64=4,1,0)</f>
        <v>0</v>
      </c>
      <c r="AX64" s="230">
        <f>IF(G64=5,1,0)</f>
        <v>0</v>
      </c>
      <c r="AY64" s="230">
        <f>IF(G64=6,1,0)</f>
        <v>0</v>
      </c>
      <c r="AZ64" s="230">
        <f>IF(G64=7,1,0)</f>
        <v>0</v>
      </c>
      <c r="BA64" s="230">
        <f>IF(G64=8,1,0)</f>
        <v>0</v>
      </c>
      <c r="BB64" s="230">
        <f>IF(G64=9,1,0)</f>
        <v>0</v>
      </c>
    </row>
    <row r="65" spans="1:57" ht="9" customHeight="1">
      <c r="A65" s="105">
        <f>B64</f>
        <v>42962</v>
      </c>
      <c r="B65" s="106">
        <f>C64</f>
        <v>42962</v>
      </c>
      <c r="C65" s="106">
        <f t="shared" si="343"/>
        <v>42962</v>
      </c>
      <c r="D65" s="107">
        <v>0</v>
      </c>
      <c r="E65" s="108">
        <f t="shared" si="382"/>
        <v>0</v>
      </c>
      <c r="F65" s="109">
        <v>0</v>
      </c>
      <c r="G65" s="110">
        <v>1</v>
      </c>
      <c r="H65" s="110"/>
      <c r="I65" s="111"/>
      <c r="J65" s="112">
        <f t="shared" si="373"/>
        <v>0</v>
      </c>
      <c r="K65" s="112">
        <f t="shared" si="374"/>
        <v>0</v>
      </c>
      <c r="L65" s="112">
        <f t="shared" si="344"/>
        <v>0</v>
      </c>
      <c r="M65" s="112">
        <f t="shared" si="345"/>
        <v>0</v>
      </c>
      <c r="N65" s="112" t="b">
        <f t="shared" si="346"/>
        <v>0</v>
      </c>
      <c r="O65" s="112">
        <f t="shared" si="347"/>
        <v>0</v>
      </c>
      <c r="P65" s="112">
        <f t="shared" si="348"/>
        <v>0</v>
      </c>
      <c r="Q65" s="112">
        <f t="shared" si="349"/>
        <v>0</v>
      </c>
      <c r="R65" s="113"/>
      <c r="S65" s="113"/>
      <c r="T65" s="113"/>
      <c r="U65" s="114"/>
      <c r="V65" s="230">
        <f t="shared" si="350"/>
        <v>0</v>
      </c>
      <c r="W65" s="230">
        <f t="shared" si="351"/>
        <v>0</v>
      </c>
      <c r="X65" s="230" t="b">
        <f t="shared" si="352"/>
        <v>0</v>
      </c>
      <c r="Y65" s="230">
        <f t="shared" si="353"/>
        <v>0</v>
      </c>
      <c r="Z65" s="230">
        <f t="shared" si="354"/>
        <v>0</v>
      </c>
      <c r="AA65" s="230">
        <f t="shared" si="355"/>
        <v>0</v>
      </c>
      <c r="AB65" s="230">
        <f t="shared" si="356"/>
        <v>0</v>
      </c>
      <c r="AC65" s="230">
        <f t="shared" si="357"/>
        <v>0</v>
      </c>
      <c r="AD65" s="230">
        <f t="shared" si="358"/>
        <v>0</v>
      </c>
      <c r="AE65" s="230">
        <f t="shared" si="359"/>
        <v>0</v>
      </c>
      <c r="AF65" s="230">
        <f t="shared" si="360"/>
        <v>0</v>
      </c>
      <c r="AG65" s="230">
        <f t="shared" si="361"/>
        <v>0</v>
      </c>
      <c r="AH65" s="230">
        <f t="shared" si="362"/>
        <v>0</v>
      </c>
      <c r="AI65" s="230">
        <f t="shared" si="363"/>
        <v>0</v>
      </c>
      <c r="AJ65" s="230">
        <f t="shared" si="364"/>
        <v>0</v>
      </c>
      <c r="AK65" s="230">
        <f t="shared" si="365"/>
        <v>0</v>
      </c>
      <c r="AL65" s="230">
        <f t="shared" si="366"/>
        <v>0</v>
      </c>
      <c r="AM65" s="230">
        <f t="shared" si="367"/>
        <v>0</v>
      </c>
      <c r="AN65" s="230">
        <f t="shared" si="368"/>
        <v>0</v>
      </c>
      <c r="AO65" s="230">
        <f t="shared" si="369"/>
        <v>0</v>
      </c>
      <c r="AP65" s="230">
        <f t="shared" si="370"/>
        <v>0</v>
      </c>
      <c r="AQ65" s="231">
        <f t="shared" ref="AQ65" si="388">IF(G65=0,0,IF(OR(G64&gt;=4,G65&gt;=4)=TRUE,0,IF(AND(J64=0,J65=0)=TRUE,0,IF((AS64+AS65)&lt;=$T$9,0,IF((AS64+AS65)&gt;$T$9,IF(J65=0,IF(((C64+E64)*24)+$T$8&gt;(B66+D64)*24,IF(((((C64+E64)*24)+$T$8)-((B66+D64)*24)-AR66)&gt;0,(((C64+E64)*24)+$T$8)-((B66+D64)*24)-AR66,IF(((C65+E65)*24)+$T$8&gt;(B66+D64)*24,IF(((((C65+E65)*24)+$T$8)-((B66+D64)*24)-AR66)&gt;0,(((C65+E65)*24)+$T$8)-((B66+D64)*24)-AR66,0))))))))))</f>
        <v>0</v>
      </c>
      <c r="AS65" s="231">
        <f t="shared" si="372"/>
        <v>0</v>
      </c>
      <c r="AT65" s="230">
        <f>IF(AT64=1,0,IF(AND(G65=1,J65&gt;0)=TRUE,1,0))</f>
        <v>0</v>
      </c>
      <c r="AU65" s="230">
        <f>IF(AU64=1,0,IF(G65=2,1,0))</f>
        <v>0</v>
      </c>
      <c r="AV65" s="230">
        <f>IF(AV64=1,0,IF(G65=3,1,0))</f>
        <v>0</v>
      </c>
      <c r="AW65" s="230">
        <f>IF(AW64=1,0,IF(G65=4,1,0))</f>
        <v>0</v>
      </c>
      <c r="AX65" s="230">
        <f>IF(AX64=1,0,IF(G65=5,1,0))</f>
        <v>0</v>
      </c>
      <c r="AY65" s="230">
        <f>IF(AY64=1,0,IF(G65=6,1,0))</f>
        <v>0</v>
      </c>
      <c r="AZ65" s="230">
        <f>IF(AZ64=1,0,IF(G65=7,1,0))</f>
        <v>0</v>
      </c>
      <c r="BA65" s="230">
        <f>IF(BA64=1,0,IF(G65=8,1,0))</f>
        <v>0</v>
      </c>
      <c r="BB65" s="230">
        <f>IF(BB64=1,0,IF(G65=9,1,0))</f>
        <v>0</v>
      </c>
      <c r="BC65" s="230">
        <f>IF(J64+J65&gt;0,BC63+1,IF(BC63&lt;=6,0,BC63-6))</f>
        <v>0</v>
      </c>
      <c r="BD65" s="230">
        <f>IF(BC65&gt;13,1,0)</f>
        <v>0</v>
      </c>
      <c r="BE65" s="230">
        <f>IF($J64+$J65&gt;0,$BC63+1,0)</f>
        <v>0</v>
      </c>
    </row>
    <row r="66" spans="1:57" ht="9" customHeight="1">
      <c r="A66" s="73">
        <f t="shared" ref="A66" si="389">B66</f>
        <v>42963</v>
      </c>
      <c r="B66" s="74">
        <f>B64+1</f>
        <v>42963</v>
      </c>
      <c r="C66" s="74">
        <f t="shared" si="343"/>
        <v>42963</v>
      </c>
      <c r="D66" s="75">
        <v>0</v>
      </c>
      <c r="E66" s="76">
        <f t="shared" si="382"/>
        <v>0</v>
      </c>
      <c r="F66" s="77">
        <v>0</v>
      </c>
      <c r="G66" s="78">
        <v>1</v>
      </c>
      <c r="H66" s="78"/>
      <c r="I66" s="79"/>
      <c r="J66" s="80">
        <f t="shared" si="373"/>
        <v>0</v>
      </c>
      <c r="K66" s="80">
        <f t="shared" si="374"/>
        <v>0</v>
      </c>
      <c r="L66" s="80">
        <f t="shared" si="344"/>
        <v>0</v>
      </c>
      <c r="M66" s="80">
        <f t="shared" si="345"/>
        <v>0</v>
      </c>
      <c r="N66" s="80" t="b">
        <f t="shared" si="346"/>
        <v>0</v>
      </c>
      <c r="O66" s="80">
        <f t="shared" si="347"/>
        <v>0</v>
      </c>
      <c r="P66" s="80">
        <f t="shared" si="348"/>
        <v>0</v>
      </c>
      <c r="Q66" s="80">
        <f t="shared" si="349"/>
        <v>0</v>
      </c>
      <c r="R66" s="81"/>
      <c r="S66" s="81"/>
      <c r="T66" s="81"/>
      <c r="U66" s="82"/>
      <c r="V66" s="230">
        <f t="shared" si="350"/>
        <v>0</v>
      </c>
      <c r="W66" s="230">
        <f t="shared" si="351"/>
        <v>0</v>
      </c>
      <c r="X66" s="230" t="b">
        <f t="shared" si="352"/>
        <v>0</v>
      </c>
      <c r="Y66" s="230">
        <f t="shared" si="353"/>
        <v>0</v>
      </c>
      <c r="Z66" s="230">
        <f t="shared" si="354"/>
        <v>0</v>
      </c>
      <c r="AA66" s="230">
        <f t="shared" si="355"/>
        <v>0</v>
      </c>
      <c r="AB66" s="230">
        <f t="shared" si="356"/>
        <v>0</v>
      </c>
      <c r="AC66" s="230">
        <f t="shared" si="357"/>
        <v>0</v>
      </c>
      <c r="AD66" s="230">
        <f t="shared" si="358"/>
        <v>0</v>
      </c>
      <c r="AE66" s="230">
        <f t="shared" si="359"/>
        <v>0</v>
      </c>
      <c r="AF66" s="230">
        <f t="shared" si="360"/>
        <v>0</v>
      </c>
      <c r="AG66" s="230">
        <f t="shared" si="361"/>
        <v>0</v>
      </c>
      <c r="AH66" s="230">
        <f t="shared" si="362"/>
        <v>0</v>
      </c>
      <c r="AI66" s="230">
        <f t="shared" si="363"/>
        <v>0</v>
      </c>
      <c r="AJ66" s="230">
        <f t="shared" si="364"/>
        <v>0</v>
      </c>
      <c r="AK66" s="230">
        <f t="shared" si="365"/>
        <v>0</v>
      </c>
      <c r="AL66" s="230">
        <f t="shared" si="366"/>
        <v>0</v>
      </c>
      <c r="AM66" s="230">
        <f t="shared" si="367"/>
        <v>0</v>
      </c>
      <c r="AN66" s="230">
        <f t="shared" si="368"/>
        <v>0</v>
      </c>
      <c r="AO66" s="230">
        <f t="shared" si="369"/>
        <v>0</v>
      </c>
      <c r="AP66" s="230">
        <f t="shared" si="370"/>
        <v>0</v>
      </c>
      <c r="AR66" s="231">
        <f t="shared" ref="AR66" si="390">IF(G66=0,0,IF(OR(G64&gt;=4,G65&gt;=4)=TRUE,0,IF(J66=0,0,IF(AND(J65&gt;0,(((B66+D66)-(C65+E65))*24)&lt;$T$8)=TRUE,$T$8-(((B66+D66)-(C65+E65))*24),IF(AND(J64&gt;0,(((B66+D66)-(C64+E64))*24)&lt;$T$8)=TRUE,$T$8-(((B66+D66)-(C64+E64))*24),0)))))</f>
        <v>0</v>
      </c>
      <c r="AS66" s="231">
        <f t="shared" si="372"/>
        <v>0</v>
      </c>
      <c r="AT66" s="230">
        <f>IF(AND(G66=1,J66&gt;0)=TRUE,1,0)</f>
        <v>0</v>
      </c>
      <c r="AU66" s="230">
        <f>IF(G66=2,1,0)</f>
        <v>0</v>
      </c>
      <c r="AV66" s="230">
        <f>IF(G66=3,1,0)</f>
        <v>0</v>
      </c>
      <c r="AW66" s="230">
        <f>IF(G66=4,1,0)</f>
        <v>0</v>
      </c>
      <c r="AX66" s="230">
        <f>IF(G66=5,1,0)</f>
        <v>0</v>
      </c>
      <c r="AY66" s="230">
        <f>IF(G66=6,1,0)</f>
        <v>0</v>
      </c>
      <c r="AZ66" s="230">
        <f>IF(G66=7,1,0)</f>
        <v>0</v>
      </c>
      <c r="BA66" s="230">
        <f>IF(G66=8,1,0)</f>
        <v>0</v>
      </c>
      <c r="BB66" s="230">
        <f>IF(G66=9,1,0)</f>
        <v>0</v>
      </c>
    </row>
    <row r="67" spans="1:57" ht="9" customHeight="1">
      <c r="A67" s="83">
        <f>B66</f>
        <v>42963</v>
      </c>
      <c r="B67" s="84">
        <f>C66</f>
        <v>42963</v>
      </c>
      <c r="C67" s="84">
        <f t="shared" si="343"/>
        <v>42963</v>
      </c>
      <c r="D67" s="85">
        <v>0</v>
      </c>
      <c r="E67" s="86">
        <f t="shared" si="382"/>
        <v>0</v>
      </c>
      <c r="F67" s="87">
        <v>0</v>
      </c>
      <c r="G67" s="88">
        <v>1</v>
      </c>
      <c r="H67" s="88"/>
      <c r="I67" s="89"/>
      <c r="J67" s="90">
        <f t="shared" si="373"/>
        <v>0</v>
      </c>
      <c r="K67" s="90">
        <f t="shared" si="374"/>
        <v>0</v>
      </c>
      <c r="L67" s="90">
        <f t="shared" si="344"/>
        <v>0</v>
      </c>
      <c r="M67" s="90">
        <f t="shared" si="345"/>
        <v>0</v>
      </c>
      <c r="N67" s="90" t="b">
        <f t="shared" si="346"/>
        <v>0</v>
      </c>
      <c r="O67" s="90">
        <f t="shared" si="347"/>
        <v>0</v>
      </c>
      <c r="P67" s="90">
        <f t="shared" si="348"/>
        <v>0</v>
      </c>
      <c r="Q67" s="90">
        <f t="shared" si="349"/>
        <v>0</v>
      </c>
      <c r="R67" s="91"/>
      <c r="S67" s="91"/>
      <c r="T67" s="91"/>
      <c r="U67" s="92"/>
      <c r="V67" s="230">
        <f t="shared" si="350"/>
        <v>0</v>
      </c>
      <c r="W67" s="230">
        <f t="shared" si="351"/>
        <v>0</v>
      </c>
      <c r="X67" s="230" t="b">
        <f t="shared" si="352"/>
        <v>0</v>
      </c>
      <c r="Y67" s="230">
        <f t="shared" si="353"/>
        <v>0</v>
      </c>
      <c r="Z67" s="230">
        <f t="shared" si="354"/>
        <v>0</v>
      </c>
      <c r="AA67" s="230">
        <f t="shared" si="355"/>
        <v>0</v>
      </c>
      <c r="AB67" s="230">
        <f t="shared" si="356"/>
        <v>0</v>
      </c>
      <c r="AC67" s="230">
        <f t="shared" si="357"/>
        <v>0</v>
      </c>
      <c r="AD67" s="230">
        <f t="shared" si="358"/>
        <v>0</v>
      </c>
      <c r="AE67" s="230">
        <f t="shared" si="359"/>
        <v>0</v>
      </c>
      <c r="AF67" s="230">
        <f t="shared" si="360"/>
        <v>0</v>
      </c>
      <c r="AG67" s="230">
        <f t="shared" si="361"/>
        <v>0</v>
      </c>
      <c r="AH67" s="230">
        <f t="shared" si="362"/>
        <v>0</v>
      </c>
      <c r="AI67" s="230">
        <f t="shared" si="363"/>
        <v>0</v>
      </c>
      <c r="AJ67" s="230">
        <f t="shared" si="364"/>
        <v>0</v>
      </c>
      <c r="AK67" s="230">
        <f t="shared" si="365"/>
        <v>0</v>
      </c>
      <c r="AL67" s="230">
        <f t="shared" si="366"/>
        <v>0</v>
      </c>
      <c r="AM67" s="230">
        <f t="shared" si="367"/>
        <v>0</v>
      </c>
      <c r="AN67" s="230">
        <f t="shared" si="368"/>
        <v>0</v>
      </c>
      <c r="AO67" s="230">
        <f t="shared" si="369"/>
        <v>0</v>
      </c>
      <c r="AP67" s="230">
        <f t="shared" si="370"/>
        <v>0</v>
      </c>
      <c r="AQ67" s="231">
        <f t="shared" ref="AQ67" si="391">IF(G67=0,0,IF(OR(G66&gt;=4,G67&gt;=4)=TRUE,0,IF(AND(J66=0,J67=0)=TRUE,0,IF((AS66+AS67)&lt;=$T$9,0,IF((AS66+AS67)&gt;$T$9,IF(J67=0,IF(((C66+E66)*24)+$T$8&gt;(B68+D66)*24,IF(((((C66+E66)*24)+$T$8)-((B68+D66)*24)-AR68)&gt;0,(((C66+E66)*24)+$T$8)-((B68+D66)*24)-AR68,IF(((C67+E67)*24)+$T$8&gt;(B68+D66)*24,IF(((((C67+E67)*24)+$T$8)-((B68+D66)*24)-AR68)&gt;0,(((C67+E67)*24)+$T$8)-((B68+D66)*24)-AR68,0))))))))))</f>
        <v>0</v>
      </c>
      <c r="AS67" s="231">
        <f t="shared" si="372"/>
        <v>0</v>
      </c>
      <c r="AT67" s="230">
        <f>IF(AT66=1,0,IF(AND(G67=1,J67&gt;0)=TRUE,1,0))</f>
        <v>0</v>
      </c>
      <c r="AU67" s="230">
        <f>IF(AU66=1,0,IF(G67=2,1,0))</f>
        <v>0</v>
      </c>
      <c r="AV67" s="230">
        <f>IF(AV66=1,0,IF(G67=3,1,0))</f>
        <v>0</v>
      </c>
      <c r="AW67" s="230">
        <f>IF(AW66=1,0,IF(G67=4,1,0))</f>
        <v>0</v>
      </c>
      <c r="AX67" s="230">
        <f>IF(AX66=1,0,IF(G67=5,1,0))</f>
        <v>0</v>
      </c>
      <c r="AY67" s="230">
        <f>IF(AY66=1,0,IF(G67=6,1,0))</f>
        <v>0</v>
      </c>
      <c r="AZ67" s="230">
        <f>IF(AZ66=1,0,IF(G67=7,1,0))</f>
        <v>0</v>
      </c>
      <c r="BA67" s="230">
        <f>IF(BA66=1,0,IF(G67=8,1,0))</f>
        <v>0</v>
      </c>
      <c r="BB67" s="230">
        <f>IF(BB66=1,0,IF(G67=9,1,0))</f>
        <v>0</v>
      </c>
      <c r="BC67" s="230">
        <f>IF(J66+J67&gt;0,BC65+1,IF(BC65&lt;=6,0,BC65-6))</f>
        <v>0</v>
      </c>
      <c r="BD67" s="230">
        <f>IF(BC67&gt;13,1,0)</f>
        <v>0</v>
      </c>
      <c r="BE67" s="230">
        <f>IF($J66+$J67&gt;0,$BC65+1,0)</f>
        <v>0</v>
      </c>
    </row>
    <row r="68" spans="1:57" ht="9" customHeight="1">
      <c r="A68" s="62">
        <f>B68</f>
        <v>42964</v>
      </c>
      <c r="B68" s="64">
        <f>B66+1</f>
        <v>42964</v>
      </c>
      <c r="C68" s="64">
        <f t="shared" ref="C68:C81" si="392">B68+F68</f>
        <v>42964</v>
      </c>
      <c r="D68" s="65">
        <v>0</v>
      </c>
      <c r="E68" s="66">
        <f>D68</f>
        <v>0</v>
      </c>
      <c r="F68" s="67">
        <v>0</v>
      </c>
      <c r="G68" s="68">
        <v>1</v>
      </c>
      <c r="H68" s="68"/>
      <c r="I68" s="69"/>
      <c r="J68" s="70">
        <f>((C68+E68)-(B68+D68))*24</f>
        <v>0</v>
      </c>
      <c r="K68" s="70">
        <f>IF(OR(G68=4,G68&gt;=8)=TRUE,0,J68)</f>
        <v>0</v>
      </c>
      <c r="L68" s="70">
        <f t="shared" ref="L68:L81" si="393">IF(J68-(O68+N68+M68+P68+Q68)&lt;0,0,J68-(O68+N68+M68+P68+Q68))</f>
        <v>0</v>
      </c>
      <c r="M68" s="70">
        <f t="shared" ref="M68:M81" si="394">IF(Q68+P68&gt;0,0,IF(K68-J68&gt;$O$9,0,IF((B68+D68)&gt;(B68+$O$2),J68-O68-N68,IF(((((C68+E68)*24)-((B68+$O$2)*24)))-O68-N68&gt;0,((((C68+E68)*24)-((B68+$O$2)*24)))-O68-N68,0))))</f>
        <v>0</v>
      </c>
      <c r="N68" s="70" t="b">
        <f t="shared" ref="N68:N81" si="395">IF(Q68+P68&gt;0,0,IF(K68-J68&gt;$O$9,0,IF(WEEKDAY(A68,2)&gt;5,J68-O68,IF((B68+D68)&gt;(B68+$O$3),J68-O68,IF(((C68+E68)&gt;(B68+$O$3)),IF(((((C68+E68)-(B68+$O$3))*24)-O68)&gt;0,(((C68+E68)-(B68+$O$3))*24)-O68,0))))))</f>
        <v>0</v>
      </c>
      <c r="O68" s="70">
        <f t="shared" ref="O68:O81" si="396">IF(Q68+P68&gt;0,0,IF((K68-J68)&gt;=$O$9,J68,IF(K68&gt;$O$9,K68-$O$9,0)))</f>
        <v>0</v>
      </c>
      <c r="P68" s="70">
        <f t="shared" ref="P68:P81" si="397">IF(G68=2,J68,0)</f>
        <v>0</v>
      </c>
      <c r="Q68" s="70">
        <f t="shared" ref="Q68:Q81" si="398">IF(G68=3,J68,0)</f>
        <v>0</v>
      </c>
      <c r="R68" s="71"/>
      <c r="S68" s="71"/>
      <c r="T68" s="71"/>
      <c r="U68" s="72"/>
      <c r="V68" s="230">
        <f t="shared" si="350"/>
        <v>0</v>
      </c>
      <c r="W68" s="230">
        <f t="shared" si="351"/>
        <v>0</v>
      </c>
      <c r="X68" s="230" t="b">
        <f t="shared" si="352"/>
        <v>0</v>
      </c>
      <c r="Y68" s="230">
        <f t="shared" si="353"/>
        <v>0</v>
      </c>
      <c r="Z68" s="230">
        <f t="shared" si="354"/>
        <v>0</v>
      </c>
      <c r="AA68" s="230">
        <f t="shared" si="355"/>
        <v>0</v>
      </c>
      <c r="AB68" s="230">
        <f t="shared" si="356"/>
        <v>0</v>
      </c>
      <c r="AC68" s="230">
        <f t="shared" si="357"/>
        <v>0</v>
      </c>
      <c r="AD68" s="230">
        <f t="shared" si="358"/>
        <v>0</v>
      </c>
      <c r="AE68" s="230">
        <f t="shared" si="359"/>
        <v>0</v>
      </c>
      <c r="AF68" s="230">
        <f t="shared" si="360"/>
        <v>0</v>
      </c>
      <c r="AG68" s="230">
        <f t="shared" si="361"/>
        <v>0</v>
      </c>
      <c r="AH68" s="230">
        <f t="shared" si="362"/>
        <v>0</v>
      </c>
      <c r="AI68" s="230">
        <f t="shared" si="363"/>
        <v>0</v>
      </c>
      <c r="AJ68" s="230">
        <f t="shared" si="364"/>
        <v>0</v>
      </c>
      <c r="AK68" s="230">
        <f t="shared" si="365"/>
        <v>0</v>
      </c>
      <c r="AL68" s="230">
        <f t="shared" si="366"/>
        <v>0</v>
      </c>
      <c r="AM68" s="230">
        <f t="shared" si="367"/>
        <v>0</v>
      </c>
      <c r="AN68" s="230">
        <f t="shared" si="368"/>
        <v>0</v>
      </c>
      <c r="AO68" s="230">
        <f t="shared" si="369"/>
        <v>0</v>
      </c>
      <c r="AP68" s="230">
        <f t="shared" si="370"/>
        <v>0</v>
      </c>
      <c r="AR68" s="231">
        <f t="shared" ref="AR68" si="399">IF(G68=0,0,IF(OR(G66&gt;=4,G67&gt;=4)=TRUE,0,IF(J68=0,0,IF(AND(J67&gt;0,(((B68+D68)-(C67+E67))*24)&lt;$T$8)=TRUE,$T$8-(((B68+D68)-(C67+E67))*24),IF(AND(J66&gt;0,(((B68+D68)-(C66+E66))*24)&lt;$T$8)=TRUE,$T$8-(((B68+D68)-(C66+E66))*24),0)))))</f>
        <v>0</v>
      </c>
      <c r="AS68" s="231">
        <f t="shared" si="372"/>
        <v>0</v>
      </c>
      <c r="AT68" s="230">
        <f>IF(AND(G68=1,J68&gt;0)=TRUE,1,0)</f>
        <v>0</v>
      </c>
      <c r="AU68" s="230">
        <f>IF(G68=2,1,0)</f>
        <v>0</v>
      </c>
      <c r="AV68" s="230">
        <f>IF(G68=3,1,0)</f>
        <v>0</v>
      </c>
      <c r="AW68" s="230">
        <f>IF(G68=4,1,0)</f>
        <v>0</v>
      </c>
      <c r="AX68" s="230">
        <f>IF(G68=5,1,0)</f>
        <v>0</v>
      </c>
      <c r="AY68" s="230">
        <f>IF(G68=6,1,0)</f>
        <v>0</v>
      </c>
      <c r="AZ68" s="230">
        <f>IF(G68=7,1,0)</f>
        <v>0</v>
      </c>
      <c r="BA68" s="230">
        <f>IF(G68=8,1,0)</f>
        <v>0</v>
      </c>
      <c r="BB68" s="230">
        <f>IF(G68=9,1,0)</f>
        <v>0</v>
      </c>
    </row>
    <row r="69" spans="1:57" ht="9" customHeight="1">
      <c r="A69" s="105">
        <f>B68</f>
        <v>42964</v>
      </c>
      <c r="B69" s="106">
        <f>C68</f>
        <v>42964</v>
      </c>
      <c r="C69" s="106">
        <f t="shared" si="392"/>
        <v>42964</v>
      </c>
      <c r="D69" s="107">
        <v>0</v>
      </c>
      <c r="E69" s="108">
        <f>D69</f>
        <v>0</v>
      </c>
      <c r="F69" s="109">
        <v>0</v>
      </c>
      <c r="G69" s="110">
        <v>1</v>
      </c>
      <c r="H69" s="110"/>
      <c r="I69" s="111"/>
      <c r="J69" s="112">
        <f t="shared" ref="J69:J81" si="400">((C69+E69)-(B69+D69))*24</f>
        <v>0</v>
      </c>
      <c r="K69" s="112">
        <f t="shared" ref="K69:K81" si="401">IF(OR(G69=4,G69&gt;=8)=TRUE,K68,K68+J69)</f>
        <v>0</v>
      </c>
      <c r="L69" s="112">
        <f t="shared" si="393"/>
        <v>0</v>
      </c>
      <c r="M69" s="112">
        <f t="shared" si="394"/>
        <v>0</v>
      </c>
      <c r="N69" s="112" t="b">
        <f t="shared" si="395"/>
        <v>0</v>
      </c>
      <c r="O69" s="112">
        <f t="shared" si="396"/>
        <v>0</v>
      </c>
      <c r="P69" s="112">
        <f t="shared" si="397"/>
        <v>0</v>
      </c>
      <c r="Q69" s="112">
        <f t="shared" si="398"/>
        <v>0</v>
      </c>
      <c r="R69" s="113"/>
      <c r="S69" s="113"/>
      <c r="T69" s="113"/>
      <c r="U69" s="114"/>
      <c r="V69" s="230">
        <f t="shared" si="350"/>
        <v>0</v>
      </c>
      <c r="W69" s="230">
        <f t="shared" si="351"/>
        <v>0</v>
      </c>
      <c r="X69" s="230" t="b">
        <f t="shared" si="352"/>
        <v>0</v>
      </c>
      <c r="Y69" s="230">
        <f t="shared" si="353"/>
        <v>0</v>
      </c>
      <c r="Z69" s="230">
        <f t="shared" si="354"/>
        <v>0</v>
      </c>
      <c r="AA69" s="230">
        <f t="shared" si="355"/>
        <v>0</v>
      </c>
      <c r="AB69" s="230">
        <f t="shared" si="356"/>
        <v>0</v>
      </c>
      <c r="AC69" s="230">
        <f t="shared" si="357"/>
        <v>0</v>
      </c>
      <c r="AD69" s="230">
        <f t="shared" si="358"/>
        <v>0</v>
      </c>
      <c r="AE69" s="230">
        <f t="shared" si="359"/>
        <v>0</v>
      </c>
      <c r="AF69" s="230">
        <f t="shared" si="360"/>
        <v>0</v>
      </c>
      <c r="AG69" s="230">
        <f t="shared" si="361"/>
        <v>0</v>
      </c>
      <c r="AH69" s="230">
        <f t="shared" si="362"/>
        <v>0</v>
      </c>
      <c r="AI69" s="230">
        <f t="shared" si="363"/>
        <v>0</v>
      </c>
      <c r="AJ69" s="230">
        <f t="shared" si="364"/>
        <v>0</v>
      </c>
      <c r="AK69" s="230">
        <f t="shared" si="365"/>
        <v>0</v>
      </c>
      <c r="AL69" s="230">
        <f t="shared" si="366"/>
        <v>0</v>
      </c>
      <c r="AM69" s="230">
        <f t="shared" si="367"/>
        <v>0</v>
      </c>
      <c r="AN69" s="230">
        <f t="shared" si="368"/>
        <v>0</v>
      </c>
      <c r="AO69" s="230">
        <f t="shared" si="369"/>
        <v>0</v>
      </c>
      <c r="AP69" s="230">
        <f t="shared" si="370"/>
        <v>0</v>
      </c>
      <c r="AQ69" s="231">
        <f t="shared" ref="AQ69" si="402">IF(G69=0,0,IF(OR(G68&gt;=4,G69&gt;=4)=TRUE,0,IF(AND(J68=0,J69=0)=TRUE,0,IF((AS68+AS69)&lt;=$T$9,0,IF((AS68+AS69)&gt;$T$9,IF(J69=0,IF(((C68+E68)*24)+$T$8&gt;(B70+D68)*24,IF(((((C68+E68)*24)+$T$8)-((B70+D68)*24)-AR70)&gt;0,(((C68+E68)*24)+$T$8)-((B70+D68)*24)-AR70,IF(((C69+E69)*24)+$T$8&gt;(B70+D68)*24,IF(((((C69+E69)*24)+$T$8)-((B70+D68)*24)-AR70)&gt;0,(((C69+E69)*24)+$T$8)-((B70+D68)*24)-AR70,0))))))))))</f>
        <v>0</v>
      </c>
      <c r="AS69" s="231">
        <f t="shared" si="372"/>
        <v>0</v>
      </c>
      <c r="AT69" s="230">
        <f>IF(AT68=1,0,IF(AND(G69=1,J69&gt;0)=TRUE,1,0))</f>
        <v>0</v>
      </c>
      <c r="AU69" s="230">
        <f>IF(AU68=1,0,IF(G69=2,1,0))</f>
        <v>0</v>
      </c>
      <c r="AV69" s="230">
        <f>IF(AV68=1,0,IF(G69=3,1,0))</f>
        <v>0</v>
      </c>
      <c r="AW69" s="230">
        <f>IF(AW68=1,0,IF(G69=4,1,0))</f>
        <v>0</v>
      </c>
      <c r="AX69" s="230">
        <f>IF(AX68=1,0,IF(G69=5,1,0))</f>
        <v>0</v>
      </c>
      <c r="AY69" s="230">
        <f>IF(AY68=1,0,IF(G69=6,1,0))</f>
        <v>0</v>
      </c>
      <c r="AZ69" s="230">
        <f>IF(AZ68=1,0,IF(G69=7,1,0))</f>
        <v>0</v>
      </c>
      <c r="BA69" s="230">
        <f>IF(BA68=1,0,IF(G69=8,1,0))</f>
        <v>0</v>
      </c>
      <c r="BB69" s="230">
        <f>IF(BB68=1,0,IF(G69=9,1,0))</f>
        <v>0</v>
      </c>
      <c r="BC69" s="230">
        <f>IF(J68+J69&gt;0,BC67+1,IF(BC67&lt;=6,0,BC67-6))</f>
        <v>0</v>
      </c>
      <c r="BD69" s="230">
        <f>IF(BC69&gt;13,1,0)</f>
        <v>0</v>
      </c>
      <c r="BE69" s="230">
        <f>IF($J68+$J69&gt;0,$BC67+1,0)</f>
        <v>0</v>
      </c>
    </row>
    <row r="70" spans="1:57" ht="9" customHeight="1">
      <c r="A70" s="73">
        <f t="shared" ref="A70:A78" si="403">B70</f>
        <v>42965</v>
      </c>
      <c r="B70" s="74">
        <f>B68+1</f>
        <v>42965</v>
      </c>
      <c r="C70" s="74">
        <f t="shared" si="392"/>
        <v>42965</v>
      </c>
      <c r="D70" s="75">
        <v>0</v>
      </c>
      <c r="E70" s="76">
        <f t="shared" ref="E70" si="404">D70</f>
        <v>0</v>
      </c>
      <c r="F70" s="77">
        <v>0</v>
      </c>
      <c r="G70" s="78">
        <v>1</v>
      </c>
      <c r="H70" s="78"/>
      <c r="I70" s="79"/>
      <c r="J70" s="80">
        <f t="shared" si="400"/>
        <v>0</v>
      </c>
      <c r="K70" s="80">
        <f t="shared" si="401"/>
        <v>0</v>
      </c>
      <c r="L70" s="80">
        <f t="shared" si="393"/>
        <v>0</v>
      </c>
      <c r="M70" s="80">
        <f t="shared" si="394"/>
        <v>0</v>
      </c>
      <c r="N70" s="80" t="b">
        <f t="shared" si="395"/>
        <v>0</v>
      </c>
      <c r="O70" s="80">
        <f t="shared" si="396"/>
        <v>0</v>
      </c>
      <c r="P70" s="80">
        <f t="shared" si="397"/>
        <v>0</v>
      </c>
      <c r="Q70" s="80">
        <f t="shared" si="398"/>
        <v>0</v>
      </c>
      <c r="R70" s="81"/>
      <c r="S70" s="81"/>
      <c r="T70" s="81"/>
      <c r="U70" s="82"/>
      <c r="V70" s="230">
        <f t="shared" si="350"/>
        <v>0</v>
      </c>
      <c r="W70" s="230">
        <f t="shared" si="351"/>
        <v>0</v>
      </c>
      <c r="X70" s="230" t="b">
        <f t="shared" si="352"/>
        <v>0</v>
      </c>
      <c r="Y70" s="230">
        <f t="shared" si="353"/>
        <v>0</v>
      </c>
      <c r="Z70" s="230">
        <f t="shared" si="354"/>
        <v>0</v>
      </c>
      <c r="AA70" s="230">
        <f t="shared" si="355"/>
        <v>0</v>
      </c>
      <c r="AB70" s="230">
        <f t="shared" si="356"/>
        <v>0</v>
      </c>
      <c r="AC70" s="230">
        <f t="shared" si="357"/>
        <v>0</v>
      </c>
      <c r="AD70" s="230">
        <f t="shared" si="358"/>
        <v>0</v>
      </c>
      <c r="AE70" s="230">
        <f t="shared" si="359"/>
        <v>0</v>
      </c>
      <c r="AF70" s="230">
        <f t="shared" si="360"/>
        <v>0</v>
      </c>
      <c r="AG70" s="230">
        <f t="shared" si="361"/>
        <v>0</v>
      </c>
      <c r="AH70" s="230">
        <f t="shared" si="362"/>
        <v>0</v>
      </c>
      <c r="AI70" s="230">
        <f t="shared" si="363"/>
        <v>0</v>
      </c>
      <c r="AJ70" s="230">
        <f t="shared" si="364"/>
        <v>0</v>
      </c>
      <c r="AK70" s="230">
        <f t="shared" si="365"/>
        <v>0</v>
      </c>
      <c r="AL70" s="230">
        <f t="shared" si="366"/>
        <v>0</v>
      </c>
      <c r="AM70" s="230">
        <f t="shared" si="367"/>
        <v>0</v>
      </c>
      <c r="AN70" s="230">
        <f t="shared" si="368"/>
        <v>0</v>
      </c>
      <c r="AO70" s="230">
        <f t="shared" si="369"/>
        <v>0</v>
      </c>
      <c r="AP70" s="230">
        <f t="shared" si="370"/>
        <v>0</v>
      </c>
      <c r="AR70" s="231">
        <f t="shared" ref="AR70" si="405">IF(G70=0,0,IF(OR(G68&gt;=4,G69&gt;=4)=TRUE,0,IF(J70=0,0,IF(AND(J69&gt;0,(((B70+D70)-(C69+E69))*24)&lt;$T$8)=TRUE,$T$8-(((B70+D70)-(C69+E69))*24),IF(AND(J68&gt;0,(((B70+D70)-(C68+E68))*24)&lt;$T$8)=TRUE,$T$8-(((B70+D70)-(C68+E68))*24),0)))))</f>
        <v>0</v>
      </c>
      <c r="AS70" s="231">
        <f t="shared" si="372"/>
        <v>0</v>
      </c>
      <c r="AT70" s="230">
        <f>IF(AND(G70=1,J70&gt;0)=TRUE,1,0)</f>
        <v>0</v>
      </c>
      <c r="AU70" s="230">
        <f>IF(G70=2,1,0)</f>
        <v>0</v>
      </c>
      <c r="AV70" s="230">
        <f>IF(G70=3,1,0)</f>
        <v>0</v>
      </c>
      <c r="AW70" s="230">
        <f>IF(G70=4,1,0)</f>
        <v>0</v>
      </c>
      <c r="AX70" s="230">
        <f>IF(G70=5,1,0)</f>
        <v>0</v>
      </c>
      <c r="AY70" s="230">
        <f>IF(G70=6,1,0)</f>
        <v>0</v>
      </c>
      <c r="AZ70" s="230">
        <f>IF(G70=7,1,0)</f>
        <v>0</v>
      </c>
      <c r="BA70" s="230">
        <f>IF(G70=8,1,0)</f>
        <v>0</v>
      </c>
      <c r="BB70" s="230">
        <f>IF(G70=9,1,0)</f>
        <v>0</v>
      </c>
    </row>
    <row r="71" spans="1:57" ht="9" customHeight="1">
      <c r="A71" s="105">
        <f>B70</f>
        <v>42965</v>
      </c>
      <c r="B71" s="106">
        <f>C70</f>
        <v>42965</v>
      </c>
      <c r="C71" s="106">
        <f t="shared" si="392"/>
        <v>42965</v>
      </c>
      <c r="D71" s="107">
        <v>0</v>
      </c>
      <c r="E71" s="108">
        <f>D71</f>
        <v>0</v>
      </c>
      <c r="F71" s="109">
        <v>0</v>
      </c>
      <c r="G71" s="110">
        <v>1</v>
      </c>
      <c r="H71" s="110"/>
      <c r="I71" s="111"/>
      <c r="J71" s="112">
        <f t="shared" si="400"/>
        <v>0</v>
      </c>
      <c r="K71" s="112">
        <f t="shared" si="401"/>
        <v>0</v>
      </c>
      <c r="L71" s="112">
        <f t="shared" si="393"/>
        <v>0</v>
      </c>
      <c r="M71" s="112">
        <f t="shared" si="394"/>
        <v>0</v>
      </c>
      <c r="N71" s="112" t="b">
        <f t="shared" si="395"/>
        <v>0</v>
      </c>
      <c r="O71" s="112">
        <f t="shared" si="396"/>
        <v>0</v>
      </c>
      <c r="P71" s="112">
        <f t="shared" si="397"/>
        <v>0</v>
      </c>
      <c r="Q71" s="112">
        <f t="shared" si="398"/>
        <v>0</v>
      </c>
      <c r="R71" s="113"/>
      <c r="S71" s="113"/>
      <c r="T71" s="113"/>
      <c r="U71" s="114"/>
      <c r="V71" s="230">
        <f t="shared" si="350"/>
        <v>0</v>
      </c>
      <c r="W71" s="230">
        <f t="shared" si="351"/>
        <v>0</v>
      </c>
      <c r="X71" s="230" t="b">
        <f t="shared" si="352"/>
        <v>0</v>
      </c>
      <c r="Y71" s="230">
        <f t="shared" si="353"/>
        <v>0</v>
      </c>
      <c r="Z71" s="230">
        <f t="shared" si="354"/>
        <v>0</v>
      </c>
      <c r="AA71" s="230">
        <f t="shared" si="355"/>
        <v>0</v>
      </c>
      <c r="AB71" s="230">
        <f t="shared" si="356"/>
        <v>0</v>
      </c>
      <c r="AC71" s="230">
        <f t="shared" si="357"/>
        <v>0</v>
      </c>
      <c r="AD71" s="230">
        <f t="shared" si="358"/>
        <v>0</v>
      </c>
      <c r="AE71" s="230">
        <f t="shared" si="359"/>
        <v>0</v>
      </c>
      <c r="AF71" s="230">
        <f t="shared" si="360"/>
        <v>0</v>
      </c>
      <c r="AG71" s="230">
        <f t="shared" si="361"/>
        <v>0</v>
      </c>
      <c r="AH71" s="230">
        <f t="shared" si="362"/>
        <v>0</v>
      </c>
      <c r="AI71" s="230">
        <f t="shared" si="363"/>
        <v>0</v>
      </c>
      <c r="AJ71" s="230">
        <f t="shared" si="364"/>
        <v>0</v>
      </c>
      <c r="AK71" s="230">
        <f t="shared" si="365"/>
        <v>0</v>
      </c>
      <c r="AL71" s="230">
        <f t="shared" si="366"/>
        <v>0</v>
      </c>
      <c r="AM71" s="230">
        <f t="shared" si="367"/>
        <v>0</v>
      </c>
      <c r="AN71" s="230">
        <f t="shared" si="368"/>
        <v>0</v>
      </c>
      <c r="AO71" s="230">
        <f t="shared" si="369"/>
        <v>0</v>
      </c>
      <c r="AP71" s="230">
        <f t="shared" si="370"/>
        <v>0</v>
      </c>
      <c r="AQ71" s="231">
        <f t="shared" ref="AQ71" si="406">IF(G71=0,0,IF(OR(G70&gt;=4,G71&gt;=4)=TRUE,0,IF(AND(J70=0,J71=0)=TRUE,0,IF((AS70+AS71)&lt;=$T$9,0,IF((AS70+AS71)&gt;$T$9,IF(J71=0,IF(((C70+E70)*24)+$T$8&gt;(B72+D70)*24,IF(((((C70+E70)*24)+$T$8)-((B72+D70)*24)-AR72)&gt;0,(((C70+E70)*24)+$T$8)-((B72+D70)*24)-AR72,IF(((C71+E71)*24)+$T$8&gt;(B72+D70)*24,IF(((((C71+E71)*24)+$T$8)-((B72+D70)*24)-AR72)&gt;0,(((C71+E71)*24)+$T$8)-((B72+D70)*24)-AR72,0))))))))))</f>
        <v>0</v>
      </c>
      <c r="AS71" s="231">
        <f t="shared" si="372"/>
        <v>0</v>
      </c>
      <c r="AT71" s="230">
        <f>IF(AT70=1,0,IF(AND(G71=1,J71&gt;0)=TRUE,1,0))</f>
        <v>0</v>
      </c>
      <c r="AU71" s="230">
        <f>IF(AU70=1,0,IF(G71=2,1,0))</f>
        <v>0</v>
      </c>
      <c r="AV71" s="230">
        <f>IF(AV70=1,0,IF(G71=3,1,0))</f>
        <v>0</v>
      </c>
      <c r="AW71" s="230">
        <f>IF(AW70=1,0,IF(G71=4,1,0))</f>
        <v>0</v>
      </c>
      <c r="AX71" s="230">
        <f>IF(AX70=1,0,IF(G71=5,1,0))</f>
        <v>0</v>
      </c>
      <c r="AY71" s="230">
        <f>IF(AY70=1,0,IF(G71=6,1,0))</f>
        <v>0</v>
      </c>
      <c r="AZ71" s="230">
        <f>IF(AZ70=1,0,IF(G71=7,1,0))</f>
        <v>0</v>
      </c>
      <c r="BA71" s="230">
        <f>IF(BA70=1,0,IF(G71=8,1,0))</f>
        <v>0</v>
      </c>
      <c r="BB71" s="230">
        <f>IF(BB70=1,0,IF(G71=9,1,0))</f>
        <v>0</v>
      </c>
      <c r="BC71" s="230">
        <f>IF(J70+J71&gt;0,BC69+1,IF(BC69&lt;=6,0,BC69-6))</f>
        <v>0</v>
      </c>
      <c r="BD71" s="230">
        <f>IF(BC71&gt;13,1,0)</f>
        <v>0</v>
      </c>
      <c r="BE71" s="230">
        <f>IF($J70+$J71&gt;0,$BC69+1,0)</f>
        <v>0</v>
      </c>
    </row>
    <row r="72" spans="1:57" ht="9" customHeight="1">
      <c r="A72" s="73">
        <f t="shared" si="403"/>
        <v>42966</v>
      </c>
      <c r="B72" s="74">
        <f>B70+1</f>
        <v>42966</v>
      </c>
      <c r="C72" s="74">
        <f t="shared" si="392"/>
        <v>42966</v>
      </c>
      <c r="D72" s="75">
        <v>0</v>
      </c>
      <c r="E72" s="76">
        <f>D72</f>
        <v>0</v>
      </c>
      <c r="F72" s="77">
        <v>0</v>
      </c>
      <c r="G72" s="78">
        <v>1</v>
      </c>
      <c r="H72" s="78"/>
      <c r="I72" s="79"/>
      <c r="J72" s="80">
        <f t="shared" si="400"/>
        <v>0</v>
      </c>
      <c r="K72" s="80">
        <f t="shared" si="401"/>
        <v>0</v>
      </c>
      <c r="L72" s="80">
        <f t="shared" si="393"/>
        <v>0</v>
      </c>
      <c r="M72" s="80">
        <f t="shared" si="394"/>
        <v>0</v>
      </c>
      <c r="N72" s="80">
        <f t="shared" si="395"/>
        <v>0</v>
      </c>
      <c r="O72" s="80">
        <f t="shared" si="396"/>
        <v>0</v>
      </c>
      <c r="P72" s="80">
        <f t="shared" si="397"/>
        <v>0</v>
      </c>
      <c r="Q72" s="80">
        <f t="shared" si="398"/>
        <v>0</v>
      </c>
      <c r="R72" s="81"/>
      <c r="S72" s="81"/>
      <c r="T72" s="81"/>
      <c r="U72" s="82"/>
      <c r="V72" s="230">
        <f t="shared" si="350"/>
        <v>0</v>
      </c>
      <c r="W72" s="230">
        <f t="shared" si="351"/>
        <v>0</v>
      </c>
      <c r="X72" s="230">
        <f t="shared" si="352"/>
        <v>0</v>
      </c>
      <c r="Y72" s="230">
        <f t="shared" si="353"/>
        <v>0</v>
      </c>
      <c r="Z72" s="230">
        <f t="shared" si="354"/>
        <v>0</v>
      </c>
      <c r="AA72" s="230">
        <f t="shared" si="355"/>
        <v>0</v>
      </c>
      <c r="AB72" s="230">
        <f t="shared" si="356"/>
        <v>0</v>
      </c>
      <c r="AC72" s="230">
        <f t="shared" si="357"/>
        <v>0</v>
      </c>
      <c r="AD72" s="230">
        <f t="shared" si="358"/>
        <v>0</v>
      </c>
      <c r="AE72" s="230">
        <f t="shared" si="359"/>
        <v>0</v>
      </c>
      <c r="AF72" s="230">
        <f t="shared" si="360"/>
        <v>0</v>
      </c>
      <c r="AG72" s="230">
        <f t="shared" si="361"/>
        <v>0</v>
      </c>
      <c r="AH72" s="230">
        <f t="shared" si="362"/>
        <v>0</v>
      </c>
      <c r="AI72" s="230">
        <f t="shared" si="363"/>
        <v>0</v>
      </c>
      <c r="AJ72" s="230">
        <f t="shared" si="364"/>
        <v>0</v>
      </c>
      <c r="AK72" s="230">
        <f t="shared" si="365"/>
        <v>0</v>
      </c>
      <c r="AL72" s="230">
        <f t="shared" si="366"/>
        <v>0</v>
      </c>
      <c r="AM72" s="230">
        <f t="shared" si="367"/>
        <v>0</v>
      </c>
      <c r="AN72" s="230">
        <f t="shared" si="368"/>
        <v>0</v>
      </c>
      <c r="AO72" s="230">
        <f t="shared" si="369"/>
        <v>0</v>
      </c>
      <c r="AP72" s="230">
        <f t="shared" si="370"/>
        <v>0</v>
      </c>
      <c r="AR72" s="231">
        <f t="shared" ref="AR72" si="407">IF(G72=0,0,IF(OR(G70&gt;=4,G71&gt;=4)=TRUE,0,IF(J72=0,0,IF(AND(J71&gt;0,(((B72+D72)-(C71+E71))*24)&lt;$T$8)=TRUE,$T$8-(((B72+D72)-(C71+E71))*24),IF(AND(J70&gt;0,(((B72+D72)-(C70+E70))*24)&lt;$T$8)=TRUE,$T$8-(((B72+D72)-(C70+E70))*24),0)))))</f>
        <v>0</v>
      </c>
      <c r="AS72" s="231">
        <f t="shared" si="372"/>
        <v>0</v>
      </c>
      <c r="AT72" s="230">
        <f>IF(AND(G72=1,J72&gt;0)=TRUE,1,0)</f>
        <v>0</v>
      </c>
      <c r="AU72" s="230">
        <f>IF(G72=2,1,0)</f>
        <v>0</v>
      </c>
      <c r="AV72" s="230">
        <f>IF(G72=3,1,0)</f>
        <v>0</v>
      </c>
      <c r="AW72" s="230">
        <f>IF(G72=4,1,0)</f>
        <v>0</v>
      </c>
      <c r="AX72" s="230">
        <f>IF(G72=5,1,0)</f>
        <v>0</v>
      </c>
      <c r="AY72" s="230">
        <f>IF(G72=6,1,0)</f>
        <v>0</v>
      </c>
      <c r="AZ72" s="230">
        <f>IF(G72=7,1,0)</f>
        <v>0</v>
      </c>
      <c r="BA72" s="230">
        <f>IF(G72=8,1,0)</f>
        <v>0</v>
      </c>
      <c r="BB72" s="230">
        <f>IF(G72=9,1,0)</f>
        <v>0</v>
      </c>
    </row>
    <row r="73" spans="1:57" ht="9" customHeight="1">
      <c r="A73" s="105">
        <f>B72</f>
        <v>42966</v>
      </c>
      <c r="B73" s="106">
        <f>C72</f>
        <v>42966</v>
      </c>
      <c r="C73" s="106">
        <f t="shared" si="392"/>
        <v>42966</v>
      </c>
      <c r="D73" s="107">
        <v>0</v>
      </c>
      <c r="E73" s="108">
        <f>D73</f>
        <v>0</v>
      </c>
      <c r="F73" s="109">
        <v>0</v>
      </c>
      <c r="G73" s="110">
        <v>1</v>
      </c>
      <c r="H73" s="110"/>
      <c r="I73" s="111"/>
      <c r="J73" s="112">
        <f t="shared" si="400"/>
        <v>0</v>
      </c>
      <c r="K73" s="112">
        <f t="shared" si="401"/>
        <v>0</v>
      </c>
      <c r="L73" s="112">
        <f t="shared" si="393"/>
        <v>0</v>
      </c>
      <c r="M73" s="112">
        <f t="shared" si="394"/>
        <v>0</v>
      </c>
      <c r="N73" s="112">
        <f t="shared" si="395"/>
        <v>0</v>
      </c>
      <c r="O73" s="112">
        <f t="shared" si="396"/>
        <v>0</v>
      </c>
      <c r="P73" s="112">
        <f t="shared" si="397"/>
        <v>0</v>
      </c>
      <c r="Q73" s="112">
        <f t="shared" si="398"/>
        <v>0</v>
      </c>
      <c r="R73" s="113"/>
      <c r="S73" s="113"/>
      <c r="T73" s="113"/>
      <c r="U73" s="114"/>
      <c r="V73" s="230">
        <f t="shared" si="350"/>
        <v>0</v>
      </c>
      <c r="W73" s="230">
        <f t="shared" si="351"/>
        <v>0</v>
      </c>
      <c r="X73" s="230">
        <f t="shared" si="352"/>
        <v>0</v>
      </c>
      <c r="Y73" s="230">
        <f t="shared" si="353"/>
        <v>0</v>
      </c>
      <c r="Z73" s="230">
        <f t="shared" si="354"/>
        <v>0</v>
      </c>
      <c r="AA73" s="230">
        <f t="shared" si="355"/>
        <v>0</v>
      </c>
      <c r="AB73" s="230">
        <f t="shared" si="356"/>
        <v>0</v>
      </c>
      <c r="AC73" s="230">
        <f t="shared" si="357"/>
        <v>0</v>
      </c>
      <c r="AD73" s="230">
        <f t="shared" si="358"/>
        <v>0</v>
      </c>
      <c r="AE73" s="230">
        <f t="shared" si="359"/>
        <v>0</v>
      </c>
      <c r="AF73" s="230">
        <f t="shared" si="360"/>
        <v>0</v>
      </c>
      <c r="AG73" s="230">
        <f t="shared" si="361"/>
        <v>0</v>
      </c>
      <c r="AH73" s="230">
        <f t="shared" si="362"/>
        <v>0</v>
      </c>
      <c r="AI73" s="230">
        <f t="shared" si="363"/>
        <v>0</v>
      </c>
      <c r="AJ73" s="230">
        <f t="shared" si="364"/>
        <v>0</v>
      </c>
      <c r="AK73" s="230">
        <f t="shared" si="365"/>
        <v>0</v>
      </c>
      <c r="AL73" s="230">
        <f t="shared" si="366"/>
        <v>0</v>
      </c>
      <c r="AM73" s="230">
        <f t="shared" si="367"/>
        <v>0</v>
      </c>
      <c r="AN73" s="230">
        <f t="shared" si="368"/>
        <v>0</v>
      </c>
      <c r="AO73" s="230">
        <f t="shared" si="369"/>
        <v>0</v>
      </c>
      <c r="AP73" s="230">
        <f t="shared" si="370"/>
        <v>0</v>
      </c>
      <c r="AQ73" s="231">
        <f t="shared" ref="AQ73" si="408">IF(G73=0,0,IF(OR(G72&gt;=4,G73&gt;=4)=TRUE,0,IF(AND(J72=0,J73=0)=TRUE,0,IF((AS72+AS73)&lt;=$T$9,0,IF((AS72+AS73)&gt;$T$9,IF(J73=0,IF(((C72+E72)*24)+$T$8&gt;(B74+D72)*24,IF(((((C72+E72)*24)+$T$8)-((B74+D72)*24)-AR74)&gt;0,(((C72+E72)*24)+$T$8)-((B74+D72)*24)-AR74,IF(((C73+E73)*24)+$T$8&gt;(B74+D72)*24,IF(((((C73+E73)*24)+$T$8)-((B74+D72)*24)-AR74)&gt;0,(((C73+E73)*24)+$T$8)-((B74+D72)*24)-AR74,0))))))))))</f>
        <v>0</v>
      </c>
      <c r="AS73" s="231">
        <f t="shared" si="372"/>
        <v>0</v>
      </c>
      <c r="AT73" s="230">
        <f>IF(AT72=1,0,IF(AND(G73=1,J73&gt;0)=TRUE,1,0))</f>
        <v>0</v>
      </c>
      <c r="AU73" s="230">
        <f>IF(AU72=1,0,IF(G73=2,1,0))</f>
        <v>0</v>
      </c>
      <c r="AV73" s="230">
        <f>IF(AV72=1,0,IF(G73=3,1,0))</f>
        <v>0</v>
      </c>
      <c r="AW73" s="230">
        <f>IF(AW72=1,0,IF(G73=4,1,0))</f>
        <v>0</v>
      </c>
      <c r="AX73" s="230">
        <f>IF(AX72=1,0,IF(G73=5,1,0))</f>
        <v>0</v>
      </c>
      <c r="AY73" s="230">
        <f>IF(AY72=1,0,IF(G73=6,1,0))</f>
        <v>0</v>
      </c>
      <c r="AZ73" s="230">
        <f>IF(AZ72=1,0,IF(G73=7,1,0))</f>
        <v>0</v>
      </c>
      <c r="BA73" s="230">
        <f>IF(BA72=1,0,IF(G73=8,1,0))</f>
        <v>0</v>
      </c>
      <c r="BB73" s="230">
        <f>IF(BB72=1,0,IF(G73=9,1,0))</f>
        <v>0</v>
      </c>
      <c r="BC73" s="230">
        <f>IF(J72+J73&gt;0,BC71+1,IF(BC71&lt;=6,0,BC71-6))</f>
        <v>0</v>
      </c>
      <c r="BD73" s="230">
        <f>IF(BC73&gt;13,1,0)</f>
        <v>0</v>
      </c>
      <c r="BE73" s="230">
        <f>IF($J72+$J73&gt;0,$BC71+1,0)</f>
        <v>0</v>
      </c>
    </row>
    <row r="74" spans="1:57" ht="9" customHeight="1">
      <c r="A74" s="73">
        <f t="shared" si="403"/>
        <v>42967</v>
      </c>
      <c r="B74" s="74">
        <f>B72+1</f>
        <v>42967</v>
      </c>
      <c r="C74" s="74">
        <f t="shared" si="392"/>
        <v>42967</v>
      </c>
      <c r="D74" s="75">
        <v>0</v>
      </c>
      <c r="E74" s="76">
        <f t="shared" ref="E74:E81" si="409">D74</f>
        <v>0</v>
      </c>
      <c r="F74" s="77">
        <v>0</v>
      </c>
      <c r="G74" s="78">
        <v>1</v>
      </c>
      <c r="H74" s="78"/>
      <c r="I74" s="79"/>
      <c r="J74" s="80">
        <f t="shared" si="400"/>
        <v>0</v>
      </c>
      <c r="K74" s="80">
        <f t="shared" si="401"/>
        <v>0</v>
      </c>
      <c r="L74" s="80">
        <f t="shared" si="393"/>
        <v>0</v>
      </c>
      <c r="M74" s="80">
        <f t="shared" si="394"/>
        <v>0</v>
      </c>
      <c r="N74" s="80">
        <f t="shared" si="395"/>
        <v>0</v>
      </c>
      <c r="O74" s="80">
        <f t="shared" si="396"/>
        <v>0</v>
      </c>
      <c r="P74" s="80">
        <f t="shared" si="397"/>
        <v>0</v>
      </c>
      <c r="Q74" s="80">
        <f t="shared" si="398"/>
        <v>0</v>
      </c>
      <c r="R74" s="81"/>
      <c r="S74" s="81"/>
      <c r="T74" s="81"/>
      <c r="U74" s="82"/>
      <c r="V74" s="230">
        <f t="shared" si="350"/>
        <v>0</v>
      </c>
      <c r="W74" s="230">
        <f t="shared" si="351"/>
        <v>0</v>
      </c>
      <c r="X74" s="230">
        <f t="shared" si="352"/>
        <v>0</v>
      </c>
      <c r="Y74" s="230">
        <f t="shared" si="353"/>
        <v>0</v>
      </c>
      <c r="Z74" s="230">
        <f t="shared" si="354"/>
        <v>0</v>
      </c>
      <c r="AA74" s="230">
        <f t="shared" si="355"/>
        <v>0</v>
      </c>
      <c r="AB74" s="230">
        <f t="shared" si="356"/>
        <v>0</v>
      </c>
      <c r="AC74" s="230">
        <f t="shared" si="357"/>
        <v>0</v>
      </c>
      <c r="AD74" s="230">
        <f t="shared" si="358"/>
        <v>0</v>
      </c>
      <c r="AE74" s="230">
        <f t="shared" si="359"/>
        <v>0</v>
      </c>
      <c r="AF74" s="230">
        <f t="shared" si="360"/>
        <v>0</v>
      </c>
      <c r="AG74" s="230">
        <f t="shared" si="361"/>
        <v>0</v>
      </c>
      <c r="AH74" s="230">
        <f t="shared" si="362"/>
        <v>0</v>
      </c>
      <c r="AI74" s="230">
        <f t="shared" si="363"/>
        <v>0</v>
      </c>
      <c r="AJ74" s="230">
        <f t="shared" si="364"/>
        <v>0</v>
      </c>
      <c r="AK74" s="230">
        <f t="shared" si="365"/>
        <v>0</v>
      </c>
      <c r="AL74" s="230">
        <f t="shared" si="366"/>
        <v>0</v>
      </c>
      <c r="AM74" s="230">
        <f t="shared" si="367"/>
        <v>0</v>
      </c>
      <c r="AN74" s="230">
        <f t="shared" si="368"/>
        <v>0</v>
      </c>
      <c r="AO74" s="230">
        <f t="shared" si="369"/>
        <v>0</v>
      </c>
      <c r="AP74" s="230">
        <f t="shared" si="370"/>
        <v>0</v>
      </c>
      <c r="AR74" s="231">
        <f t="shared" ref="AR74" si="410">IF(G74=0,0,IF(OR(G72&gt;=4,G73&gt;=4)=TRUE,0,IF(J74=0,0,IF(AND(J73&gt;0,(((B74+D74)-(C73+E73))*24)&lt;$T$8)=TRUE,$T$8-(((B74+D74)-(C73+E73))*24),IF(AND(J72&gt;0,(((B74+D74)-(C72+E72))*24)&lt;$T$8)=TRUE,$T$8-(((B74+D74)-(C72+E72))*24),0)))))</f>
        <v>0</v>
      </c>
      <c r="AS74" s="231">
        <f t="shared" si="372"/>
        <v>0</v>
      </c>
      <c r="AT74" s="230">
        <f>IF(AND(G74=1,J74&gt;0)=TRUE,1,0)</f>
        <v>0</v>
      </c>
      <c r="AU74" s="230">
        <f>IF(G74=2,1,0)</f>
        <v>0</v>
      </c>
      <c r="AV74" s="230">
        <f>IF(G74=3,1,0)</f>
        <v>0</v>
      </c>
      <c r="AW74" s="230">
        <f>IF(G74=4,1,0)</f>
        <v>0</v>
      </c>
      <c r="AX74" s="230">
        <f>IF(G74=5,1,0)</f>
        <v>0</v>
      </c>
      <c r="AY74" s="230">
        <f>IF(G74=6,1,0)</f>
        <v>0</v>
      </c>
      <c r="AZ74" s="230">
        <f>IF(G74=7,1,0)</f>
        <v>0</v>
      </c>
      <c r="BA74" s="230">
        <f>IF(G74=8,1,0)</f>
        <v>0</v>
      </c>
      <c r="BB74" s="230">
        <f>IF(G74=9,1,0)</f>
        <v>0</v>
      </c>
    </row>
    <row r="75" spans="1:57" ht="9" customHeight="1">
      <c r="A75" s="105">
        <f>B74</f>
        <v>42967</v>
      </c>
      <c r="B75" s="106">
        <f>C74</f>
        <v>42967</v>
      </c>
      <c r="C75" s="106">
        <f t="shared" si="392"/>
        <v>42967</v>
      </c>
      <c r="D75" s="107">
        <v>0</v>
      </c>
      <c r="E75" s="108">
        <f t="shared" si="409"/>
        <v>0</v>
      </c>
      <c r="F75" s="109">
        <v>0</v>
      </c>
      <c r="G75" s="110">
        <v>1</v>
      </c>
      <c r="H75" s="110"/>
      <c r="I75" s="111"/>
      <c r="J75" s="112">
        <f t="shared" si="400"/>
        <v>0</v>
      </c>
      <c r="K75" s="112">
        <f t="shared" si="401"/>
        <v>0</v>
      </c>
      <c r="L75" s="112">
        <f t="shared" si="393"/>
        <v>0</v>
      </c>
      <c r="M75" s="112">
        <f t="shared" si="394"/>
        <v>0</v>
      </c>
      <c r="N75" s="112">
        <f t="shared" si="395"/>
        <v>0</v>
      </c>
      <c r="O75" s="112">
        <f t="shared" si="396"/>
        <v>0</v>
      </c>
      <c r="P75" s="112">
        <f t="shared" si="397"/>
        <v>0</v>
      </c>
      <c r="Q75" s="112">
        <f t="shared" si="398"/>
        <v>0</v>
      </c>
      <c r="R75" s="113"/>
      <c r="S75" s="113"/>
      <c r="T75" s="113"/>
      <c r="U75" s="114"/>
      <c r="V75" s="230">
        <f t="shared" si="350"/>
        <v>0</v>
      </c>
      <c r="W75" s="230">
        <f t="shared" si="351"/>
        <v>0</v>
      </c>
      <c r="X75" s="230">
        <f t="shared" si="352"/>
        <v>0</v>
      </c>
      <c r="Y75" s="230">
        <f t="shared" si="353"/>
        <v>0</v>
      </c>
      <c r="Z75" s="230">
        <f t="shared" si="354"/>
        <v>0</v>
      </c>
      <c r="AA75" s="230">
        <f t="shared" si="355"/>
        <v>0</v>
      </c>
      <c r="AB75" s="230">
        <f t="shared" si="356"/>
        <v>0</v>
      </c>
      <c r="AC75" s="230">
        <f t="shared" si="357"/>
        <v>0</v>
      </c>
      <c r="AD75" s="230">
        <f t="shared" si="358"/>
        <v>0</v>
      </c>
      <c r="AE75" s="230">
        <f t="shared" si="359"/>
        <v>0</v>
      </c>
      <c r="AF75" s="230">
        <f t="shared" si="360"/>
        <v>0</v>
      </c>
      <c r="AG75" s="230">
        <f t="shared" si="361"/>
        <v>0</v>
      </c>
      <c r="AH75" s="230">
        <f t="shared" si="362"/>
        <v>0</v>
      </c>
      <c r="AI75" s="230">
        <f t="shared" si="363"/>
        <v>0</v>
      </c>
      <c r="AJ75" s="230">
        <f t="shared" si="364"/>
        <v>0</v>
      </c>
      <c r="AK75" s="230">
        <f t="shared" si="365"/>
        <v>0</v>
      </c>
      <c r="AL75" s="230">
        <f t="shared" si="366"/>
        <v>0</v>
      </c>
      <c r="AM75" s="230">
        <f t="shared" si="367"/>
        <v>0</v>
      </c>
      <c r="AN75" s="230">
        <f t="shared" si="368"/>
        <v>0</v>
      </c>
      <c r="AO75" s="230">
        <f t="shared" si="369"/>
        <v>0</v>
      </c>
      <c r="AP75" s="230">
        <f t="shared" si="370"/>
        <v>0</v>
      </c>
      <c r="AQ75" s="231">
        <f t="shared" ref="AQ75" si="411">IF(G75=0,0,IF(OR(G74&gt;=4,G75&gt;=4)=TRUE,0,IF(AND(J74=0,J75=0)=TRUE,0,IF((AS74+AS75)&lt;=$T$9,0,IF((AS74+AS75)&gt;$T$9,IF(J75=0,IF(((C74+E74)*24)+$T$8&gt;(B76+D74)*24,IF(((((C74+E74)*24)+$T$8)-((B76+D74)*24)-AR76)&gt;0,(((C74+E74)*24)+$T$8)-((B76+D74)*24)-AR76,IF(((C75+E75)*24)+$T$8&gt;(B76+D74)*24,IF(((((C75+E75)*24)+$T$8)-((B76+D74)*24)-AR76)&gt;0,(((C75+E75)*24)+$T$8)-((B76+D74)*24)-AR76,0))))))))))</f>
        <v>0</v>
      </c>
      <c r="AS75" s="231">
        <f t="shared" si="372"/>
        <v>0</v>
      </c>
      <c r="AT75" s="230">
        <f>IF(AT74=1,0,IF(AND(G75=1,J75&gt;0)=TRUE,1,0))</f>
        <v>0</v>
      </c>
      <c r="AU75" s="230">
        <f>IF(AU74=1,0,IF(G75=2,1,0))</f>
        <v>0</v>
      </c>
      <c r="AV75" s="230">
        <f>IF(AV74=1,0,IF(G75=3,1,0))</f>
        <v>0</v>
      </c>
      <c r="AW75" s="230">
        <f>IF(AW74=1,0,IF(G75=4,1,0))</f>
        <v>0</v>
      </c>
      <c r="AX75" s="230">
        <f>IF(AX74=1,0,IF(G75=5,1,0))</f>
        <v>0</v>
      </c>
      <c r="AY75" s="230">
        <f>IF(AY74=1,0,IF(G75=6,1,0))</f>
        <v>0</v>
      </c>
      <c r="AZ75" s="230">
        <f>IF(AZ74=1,0,IF(G75=7,1,0))</f>
        <v>0</v>
      </c>
      <c r="BA75" s="230">
        <f>IF(BA74=1,0,IF(G75=8,1,0))</f>
        <v>0</v>
      </c>
      <c r="BB75" s="230">
        <f>IF(BB74=1,0,IF(G75=9,1,0))</f>
        <v>0</v>
      </c>
      <c r="BC75" s="230">
        <f>IF(J74+J75&gt;0,BC73+1,IF(BC73&lt;=6,0,BC73-6))</f>
        <v>0</v>
      </c>
      <c r="BD75" s="230">
        <f>IF(BC75&gt;13,1,0)</f>
        <v>0</v>
      </c>
      <c r="BE75" s="230">
        <f>IF($J74+$J75&gt;0,$BC73+1,0)</f>
        <v>0</v>
      </c>
    </row>
    <row r="76" spans="1:57" ht="9" customHeight="1">
      <c r="A76" s="73">
        <f t="shared" si="403"/>
        <v>42968</v>
      </c>
      <c r="B76" s="74">
        <f>B74+1</f>
        <v>42968</v>
      </c>
      <c r="C76" s="74">
        <f t="shared" si="392"/>
        <v>42968</v>
      </c>
      <c r="D76" s="75">
        <v>0</v>
      </c>
      <c r="E76" s="76">
        <f t="shared" si="409"/>
        <v>0</v>
      </c>
      <c r="F76" s="77">
        <v>0</v>
      </c>
      <c r="G76" s="78">
        <v>1</v>
      </c>
      <c r="H76" s="78"/>
      <c r="I76" s="79"/>
      <c r="J76" s="80">
        <f t="shared" si="400"/>
        <v>0</v>
      </c>
      <c r="K76" s="80">
        <f t="shared" si="401"/>
        <v>0</v>
      </c>
      <c r="L76" s="80">
        <f t="shared" si="393"/>
        <v>0</v>
      </c>
      <c r="M76" s="80">
        <f t="shared" si="394"/>
        <v>0</v>
      </c>
      <c r="N76" s="80" t="b">
        <f t="shared" si="395"/>
        <v>0</v>
      </c>
      <c r="O76" s="80">
        <f t="shared" si="396"/>
        <v>0</v>
      </c>
      <c r="P76" s="80">
        <f t="shared" si="397"/>
        <v>0</v>
      </c>
      <c r="Q76" s="80">
        <f t="shared" si="398"/>
        <v>0</v>
      </c>
      <c r="R76" s="81"/>
      <c r="S76" s="81"/>
      <c r="T76" s="81"/>
      <c r="U76" s="82"/>
      <c r="V76" s="230">
        <f t="shared" si="350"/>
        <v>0</v>
      </c>
      <c r="W76" s="230">
        <f t="shared" si="351"/>
        <v>0</v>
      </c>
      <c r="X76" s="230" t="b">
        <f t="shared" si="352"/>
        <v>0</v>
      </c>
      <c r="Y76" s="230">
        <f t="shared" si="353"/>
        <v>0</v>
      </c>
      <c r="Z76" s="230">
        <f t="shared" si="354"/>
        <v>0</v>
      </c>
      <c r="AA76" s="230">
        <f t="shared" si="355"/>
        <v>0</v>
      </c>
      <c r="AB76" s="230">
        <f t="shared" si="356"/>
        <v>0</v>
      </c>
      <c r="AC76" s="230">
        <f t="shared" si="357"/>
        <v>0</v>
      </c>
      <c r="AD76" s="230">
        <f t="shared" si="358"/>
        <v>0</v>
      </c>
      <c r="AE76" s="230">
        <f t="shared" si="359"/>
        <v>0</v>
      </c>
      <c r="AF76" s="230">
        <f t="shared" si="360"/>
        <v>0</v>
      </c>
      <c r="AG76" s="230">
        <f t="shared" si="361"/>
        <v>0</v>
      </c>
      <c r="AH76" s="230">
        <f t="shared" si="362"/>
        <v>0</v>
      </c>
      <c r="AI76" s="230">
        <f t="shared" si="363"/>
        <v>0</v>
      </c>
      <c r="AJ76" s="230">
        <f t="shared" si="364"/>
        <v>0</v>
      </c>
      <c r="AK76" s="230">
        <f t="shared" si="365"/>
        <v>0</v>
      </c>
      <c r="AL76" s="230">
        <f t="shared" si="366"/>
        <v>0</v>
      </c>
      <c r="AM76" s="230">
        <f t="shared" si="367"/>
        <v>0</v>
      </c>
      <c r="AN76" s="230">
        <f t="shared" si="368"/>
        <v>0</v>
      </c>
      <c r="AO76" s="230">
        <f t="shared" si="369"/>
        <v>0</v>
      </c>
      <c r="AP76" s="230">
        <f t="shared" si="370"/>
        <v>0</v>
      </c>
      <c r="AR76" s="231">
        <f t="shared" ref="AR76" si="412">IF(G76=0,0,IF(OR(G74&gt;=4,G75&gt;=4)=TRUE,0,IF(J76=0,0,IF(AND(J75&gt;0,(((B76+D76)-(C75+E75))*24)&lt;$T$8)=TRUE,$T$8-(((B76+D76)-(C75+E75))*24),IF(AND(J74&gt;0,(((B76+D76)-(C74+E74))*24)&lt;$T$8)=TRUE,$T$8-(((B76+D76)-(C74+E74))*24),0)))))</f>
        <v>0</v>
      </c>
      <c r="AS76" s="231">
        <f t="shared" si="372"/>
        <v>0</v>
      </c>
      <c r="AT76" s="230">
        <f>IF(AND(G76=1,J76&gt;0)=TRUE,1,0)</f>
        <v>0</v>
      </c>
      <c r="AU76" s="230">
        <f>IF(G76=2,1,0)</f>
        <v>0</v>
      </c>
      <c r="AV76" s="230">
        <f>IF(G76=3,1,0)</f>
        <v>0</v>
      </c>
      <c r="AW76" s="230">
        <f>IF(G76=4,1,0)</f>
        <v>0</v>
      </c>
      <c r="AX76" s="230">
        <f>IF(G76=5,1,0)</f>
        <v>0</v>
      </c>
      <c r="AY76" s="230">
        <f>IF(G76=6,1,0)</f>
        <v>0</v>
      </c>
      <c r="AZ76" s="230">
        <f>IF(G76=7,1,0)</f>
        <v>0</v>
      </c>
      <c r="BA76" s="230">
        <f>IF(G76=8,1,0)</f>
        <v>0</v>
      </c>
      <c r="BB76" s="230">
        <f>IF(G76=9,1,0)</f>
        <v>0</v>
      </c>
    </row>
    <row r="77" spans="1:57" ht="9" customHeight="1">
      <c r="A77" s="105">
        <f>B76</f>
        <v>42968</v>
      </c>
      <c r="B77" s="106">
        <f>C76</f>
        <v>42968</v>
      </c>
      <c r="C77" s="106">
        <f t="shared" si="392"/>
        <v>42968</v>
      </c>
      <c r="D77" s="107">
        <v>0</v>
      </c>
      <c r="E77" s="108">
        <f t="shared" si="409"/>
        <v>0</v>
      </c>
      <c r="F77" s="109">
        <v>0</v>
      </c>
      <c r="G77" s="110">
        <v>1</v>
      </c>
      <c r="H77" s="110"/>
      <c r="I77" s="111"/>
      <c r="J77" s="112">
        <f t="shared" si="400"/>
        <v>0</v>
      </c>
      <c r="K77" s="112">
        <f t="shared" si="401"/>
        <v>0</v>
      </c>
      <c r="L77" s="112">
        <f t="shared" si="393"/>
        <v>0</v>
      </c>
      <c r="M77" s="112">
        <f t="shared" si="394"/>
        <v>0</v>
      </c>
      <c r="N77" s="112" t="b">
        <f t="shared" si="395"/>
        <v>0</v>
      </c>
      <c r="O77" s="112">
        <f t="shared" si="396"/>
        <v>0</v>
      </c>
      <c r="P77" s="112">
        <f t="shared" si="397"/>
        <v>0</v>
      </c>
      <c r="Q77" s="112">
        <f t="shared" si="398"/>
        <v>0</v>
      </c>
      <c r="R77" s="113"/>
      <c r="S77" s="113"/>
      <c r="T77" s="113"/>
      <c r="U77" s="114"/>
      <c r="V77" s="230">
        <f t="shared" si="350"/>
        <v>0</v>
      </c>
      <c r="W77" s="230">
        <f t="shared" si="351"/>
        <v>0</v>
      </c>
      <c r="X77" s="230" t="b">
        <f t="shared" si="352"/>
        <v>0</v>
      </c>
      <c r="Y77" s="230">
        <f t="shared" si="353"/>
        <v>0</v>
      </c>
      <c r="Z77" s="230">
        <f t="shared" si="354"/>
        <v>0</v>
      </c>
      <c r="AA77" s="230">
        <f t="shared" si="355"/>
        <v>0</v>
      </c>
      <c r="AB77" s="230">
        <f t="shared" si="356"/>
        <v>0</v>
      </c>
      <c r="AC77" s="230">
        <f t="shared" si="357"/>
        <v>0</v>
      </c>
      <c r="AD77" s="230">
        <f t="shared" si="358"/>
        <v>0</v>
      </c>
      <c r="AE77" s="230">
        <f t="shared" si="359"/>
        <v>0</v>
      </c>
      <c r="AF77" s="230">
        <f t="shared" si="360"/>
        <v>0</v>
      </c>
      <c r="AG77" s="230">
        <f t="shared" si="361"/>
        <v>0</v>
      </c>
      <c r="AH77" s="230">
        <f t="shared" si="362"/>
        <v>0</v>
      </c>
      <c r="AI77" s="230">
        <f t="shared" si="363"/>
        <v>0</v>
      </c>
      <c r="AJ77" s="230">
        <f t="shared" si="364"/>
        <v>0</v>
      </c>
      <c r="AK77" s="230">
        <f t="shared" si="365"/>
        <v>0</v>
      </c>
      <c r="AL77" s="230">
        <f t="shared" si="366"/>
        <v>0</v>
      </c>
      <c r="AM77" s="230">
        <f t="shared" si="367"/>
        <v>0</v>
      </c>
      <c r="AN77" s="230">
        <f t="shared" si="368"/>
        <v>0</v>
      </c>
      <c r="AO77" s="230">
        <f t="shared" si="369"/>
        <v>0</v>
      </c>
      <c r="AP77" s="230">
        <f t="shared" si="370"/>
        <v>0</v>
      </c>
      <c r="AQ77" s="231">
        <f t="shared" ref="AQ77" si="413">IF(G77=0,0,IF(OR(G76&gt;=4,G77&gt;=4)=TRUE,0,IF(AND(J76=0,J77=0)=TRUE,0,IF((AS76+AS77)&lt;=$T$9,0,IF((AS76+AS77)&gt;$T$9,IF(J77=0,IF(((C76+E76)*24)+$T$8&gt;(B78+D76)*24,IF(((((C76+E76)*24)+$T$8)-((B78+D76)*24)-AR78)&gt;0,(((C76+E76)*24)+$T$8)-((B78+D76)*24)-AR78,IF(((C77+E77)*24)+$T$8&gt;(B78+D76)*24,IF(((((C77+E77)*24)+$T$8)-((B78+D76)*24)-AR78)&gt;0,(((C77+E77)*24)+$T$8)-((B78+D76)*24)-AR78,0))))))))))</f>
        <v>0</v>
      </c>
      <c r="AS77" s="231">
        <f t="shared" si="372"/>
        <v>0</v>
      </c>
      <c r="AT77" s="230">
        <f>IF(AT76=1,0,IF(AND(G77=1,J77&gt;0)=TRUE,1,0))</f>
        <v>0</v>
      </c>
      <c r="AU77" s="230">
        <f>IF(AU76=1,0,IF(G77=2,1,0))</f>
        <v>0</v>
      </c>
      <c r="AV77" s="230">
        <f>IF(AV76=1,0,IF(G77=3,1,0))</f>
        <v>0</v>
      </c>
      <c r="AW77" s="230">
        <f>IF(AW76=1,0,IF(G77=4,1,0))</f>
        <v>0</v>
      </c>
      <c r="AX77" s="230">
        <f>IF(AX76=1,0,IF(G77=5,1,0))</f>
        <v>0</v>
      </c>
      <c r="AY77" s="230">
        <f>IF(AY76=1,0,IF(G77=6,1,0))</f>
        <v>0</v>
      </c>
      <c r="AZ77" s="230">
        <f>IF(AZ76=1,0,IF(G77=7,1,0))</f>
        <v>0</v>
      </c>
      <c r="BA77" s="230">
        <f>IF(BA76=1,0,IF(G77=8,1,0))</f>
        <v>0</v>
      </c>
      <c r="BB77" s="230">
        <f>IF(BB76=1,0,IF(G77=9,1,0))</f>
        <v>0</v>
      </c>
      <c r="BC77" s="230">
        <f>IF(J76+J77&gt;0,BC75+1,IF(BC75&lt;=6,0,BC75-6))</f>
        <v>0</v>
      </c>
      <c r="BD77" s="230">
        <f>IF(BC77&gt;13,1,0)</f>
        <v>0</v>
      </c>
      <c r="BE77" s="230">
        <f>IF($J76+$J77&gt;0,$BC75+1,0)</f>
        <v>0</v>
      </c>
    </row>
    <row r="78" spans="1:57" ht="9" customHeight="1">
      <c r="A78" s="73">
        <f t="shared" si="403"/>
        <v>42969</v>
      </c>
      <c r="B78" s="74">
        <f>B76+1</f>
        <v>42969</v>
      </c>
      <c r="C78" s="74">
        <f t="shared" si="392"/>
        <v>42969</v>
      </c>
      <c r="D78" s="75">
        <v>0</v>
      </c>
      <c r="E78" s="76">
        <f t="shared" si="409"/>
        <v>0</v>
      </c>
      <c r="F78" s="77">
        <v>0</v>
      </c>
      <c r="G78" s="78">
        <v>1</v>
      </c>
      <c r="H78" s="78"/>
      <c r="I78" s="79"/>
      <c r="J78" s="80">
        <f t="shared" si="400"/>
        <v>0</v>
      </c>
      <c r="K78" s="80">
        <f t="shared" si="401"/>
        <v>0</v>
      </c>
      <c r="L78" s="80">
        <f t="shared" si="393"/>
        <v>0</v>
      </c>
      <c r="M78" s="80">
        <f t="shared" si="394"/>
        <v>0</v>
      </c>
      <c r="N78" s="80" t="b">
        <f t="shared" si="395"/>
        <v>0</v>
      </c>
      <c r="O78" s="80">
        <f t="shared" si="396"/>
        <v>0</v>
      </c>
      <c r="P78" s="80">
        <f t="shared" si="397"/>
        <v>0</v>
      </c>
      <c r="Q78" s="80">
        <f t="shared" si="398"/>
        <v>0</v>
      </c>
      <c r="R78" s="81"/>
      <c r="S78" s="81"/>
      <c r="T78" s="81"/>
      <c r="U78" s="82"/>
      <c r="V78" s="230">
        <f t="shared" si="350"/>
        <v>0</v>
      </c>
      <c r="W78" s="230">
        <f t="shared" si="351"/>
        <v>0</v>
      </c>
      <c r="X78" s="230" t="b">
        <f t="shared" si="352"/>
        <v>0</v>
      </c>
      <c r="Y78" s="230">
        <f t="shared" si="353"/>
        <v>0</v>
      </c>
      <c r="Z78" s="230">
        <f t="shared" si="354"/>
        <v>0</v>
      </c>
      <c r="AA78" s="230">
        <f t="shared" si="355"/>
        <v>0</v>
      </c>
      <c r="AB78" s="230">
        <f t="shared" si="356"/>
        <v>0</v>
      </c>
      <c r="AC78" s="230">
        <f t="shared" si="357"/>
        <v>0</v>
      </c>
      <c r="AD78" s="230">
        <f t="shared" si="358"/>
        <v>0</v>
      </c>
      <c r="AE78" s="230">
        <f t="shared" si="359"/>
        <v>0</v>
      </c>
      <c r="AF78" s="230">
        <f t="shared" si="360"/>
        <v>0</v>
      </c>
      <c r="AG78" s="230">
        <f t="shared" si="361"/>
        <v>0</v>
      </c>
      <c r="AH78" s="230">
        <f t="shared" si="362"/>
        <v>0</v>
      </c>
      <c r="AI78" s="230">
        <f t="shared" si="363"/>
        <v>0</v>
      </c>
      <c r="AJ78" s="230">
        <f t="shared" si="364"/>
        <v>0</v>
      </c>
      <c r="AK78" s="230">
        <f t="shared" si="365"/>
        <v>0</v>
      </c>
      <c r="AL78" s="230">
        <f t="shared" si="366"/>
        <v>0</v>
      </c>
      <c r="AM78" s="230">
        <f t="shared" si="367"/>
        <v>0</v>
      </c>
      <c r="AN78" s="230">
        <f t="shared" si="368"/>
        <v>0</v>
      </c>
      <c r="AO78" s="230">
        <f t="shared" si="369"/>
        <v>0</v>
      </c>
      <c r="AP78" s="230">
        <f t="shared" si="370"/>
        <v>0</v>
      </c>
      <c r="AR78" s="231">
        <f t="shared" ref="AR78" si="414">IF(G78=0,0,IF(OR(G76&gt;=4,G77&gt;=4)=TRUE,0,IF(J78=0,0,IF(AND(J77&gt;0,(((B78+D78)-(C77+E77))*24)&lt;$T$8)=TRUE,$T$8-(((B78+D78)-(C77+E77))*24),IF(AND(J76&gt;0,(((B78+D78)-(C76+E76))*24)&lt;$T$8)=TRUE,$T$8-(((B78+D78)-(C76+E76))*24),0)))))</f>
        <v>0</v>
      </c>
      <c r="AS78" s="231">
        <f t="shared" si="372"/>
        <v>0</v>
      </c>
      <c r="AT78" s="230">
        <f>IF(AND(G78=1,J78&gt;0)=TRUE,1,0)</f>
        <v>0</v>
      </c>
      <c r="AU78" s="230">
        <f>IF(G78=2,1,0)</f>
        <v>0</v>
      </c>
      <c r="AV78" s="230">
        <f>IF(G78=3,1,0)</f>
        <v>0</v>
      </c>
      <c r="AW78" s="230">
        <f>IF(G78=4,1,0)</f>
        <v>0</v>
      </c>
      <c r="AX78" s="230">
        <f>IF(G78=5,1,0)</f>
        <v>0</v>
      </c>
      <c r="AY78" s="230">
        <f>IF(G78=6,1,0)</f>
        <v>0</v>
      </c>
      <c r="AZ78" s="230">
        <f>IF(G78=7,1,0)</f>
        <v>0</v>
      </c>
      <c r="BA78" s="230">
        <f>IF(G78=8,1,0)</f>
        <v>0</v>
      </c>
      <c r="BB78" s="230">
        <f>IF(G78=9,1,0)</f>
        <v>0</v>
      </c>
    </row>
    <row r="79" spans="1:57" ht="9" customHeight="1">
      <c r="A79" s="105">
        <f>B78</f>
        <v>42969</v>
      </c>
      <c r="B79" s="106">
        <f>C78</f>
        <v>42969</v>
      </c>
      <c r="C79" s="106">
        <f t="shared" si="392"/>
        <v>42969</v>
      </c>
      <c r="D79" s="107">
        <v>0</v>
      </c>
      <c r="E79" s="108">
        <f t="shared" si="409"/>
        <v>0</v>
      </c>
      <c r="F79" s="109">
        <v>0</v>
      </c>
      <c r="G79" s="110">
        <v>1</v>
      </c>
      <c r="H79" s="110"/>
      <c r="I79" s="111"/>
      <c r="J79" s="112">
        <f t="shared" si="400"/>
        <v>0</v>
      </c>
      <c r="K79" s="112">
        <f t="shared" si="401"/>
        <v>0</v>
      </c>
      <c r="L79" s="112">
        <f t="shared" si="393"/>
        <v>0</v>
      </c>
      <c r="M79" s="112">
        <f t="shared" si="394"/>
        <v>0</v>
      </c>
      <c r="N79" s="112" t="b">
        <f t="shared" si="395"/>
        <v>0</v>
      </c>
      <c r="O79" s="112">
        <f t="shared" si="396"/>
        <v>0</v>
      </c>
      <c r="P79" s="112">
        <f t="shared" si="397"/>
        <v>0</v>
      </c>
      <c r="Q79" s="112">
        <f t="shared" si="398"/>
        <v>0</v>
      </c>
      <c r="R79" s="113"/>
      <c r="S79" s="113"/>
      <c r="T79" s="113"/>
      <c r="U79" s="114"/>
      <c r="V79" s="230">
        <f t="shared" si="350"/>
        <v>0</v>
      </c>
      <c r="W79" s="230">
        <f t="shared" si="351"/>
        <v>0</v>
      </c>
      <c r="X79" s="230" t="b">
        <f t="shared" si="352"/>
        <v>0</v>
      </c>
      <c r="Y79" s="230">
        <f t="shared" si="353"/>
        <v>0</v>
      </c>
      <c r="Z79" s="230">
        <f t="shared" si="354"/>
        <v>0</v>
      </c>
      <c r="AA79" s="230">
        <f t="shared" si="355"/>
        <v>0</v>
      </c>
      <c r="AB79" s="230">
        <f t="shared" si="356"/>
        <v>0</v>
      </c>
      <c r="AC79" s="230">
        <f t="shared" si="357"/>
        <v>0</v>
      </c>
      <c r="AD79" s="230">
        <f t="shared" si="358"/>
        <v>0</v>
      </c>
      <c r="AE79" s="230">
        <f t="shared" si="359"/>
        <v>0</v>
      </c>
      <c r="AF79" s="230">
        <f t="shared" si="360"/>
        <v>0</v>
      </c>
      <c r="AG79" s="230">
        <f t="shared" si="361"/>
        <v>0</v>
      </c>
      <c r="AH79" s="230">
        <f t="shared" si="362"/>
        <v>0</v>
      </c>
      <c r="AI79" s="230">
        <f t="shared" si="363"/>
        <v>0</v>
      </c>
      <c r="AJ79" s="230">
        <f t="shared" si="364"/>
        <v>0</v>
      </c>
      <c r="AK79" s="230">
        <f t="shared" si="365"/>
        <v>0</v>
      </c>
      <c r="AL79" s="230">
        <f t="shared" si="366"/>
        <v>0</v>
      </c>
      <c r="AM79" s="230">
        <f t="shared" si="367"/>
        <v>0</v>
      </c>
      <c r="AN79" s="230">
        <f t="shared" si="368"/>
        <v>0</v>
      </c>
      <c r="AO79" s="230">
        <f t="shared" si="369"/>
        <v>0</v>
      </c>
      <c r="AP79" s="230">
        <f t="shared" si="370"/>
        <v>0</v>
      </c>
      <c r="AQ79" s="231">
        <f t="shared" ref="AQ79" si="415">IF(G79=0,0,IF(OR(G78&gt;=4,G79&gt;=4)=TRUE,0,IF(AND(J78=0,J79=0)=TRUE,0,IF((AS78+AS79)&lt;=$T$9,0,IF((AS78+AS79)&gt;$T$9,IF(J79=0,IF(((C78+E78)*24)+$T$8&gt;(B80+D78)*24,IF(((((C78+E78)*24)+$T$8)-((B80+D78)*24)-AR80)&gt;0,(((C78+E78)*24)+$T$8)-((B80+D78)*24)-AR80,IF(((C79+E79)*24)+$T$8&gt;(B80+D78)*24,IF(((((C79+E79)*24)+$T$8)-((B80+D78)*24)-AR80)&gt;0,(((C79+E79)*24)+$T$8)-((B80+D78)*24)-AR80,0))))))))))</f>
        <v>0</v>
      </c>
      <c r="AS79" s="231">
        <f t="shared" si="372"/>
        <v>0</v>
      </c>
      <c r="AT79" s="230">
        <f>IF(AT78=1,0,IF(AND(G79=1,J79&gt;0)=TRUE,1,0))</f>
        <v>0</v>
      </c>
      <c r="AU79" s="230">
        <f>IF(AU78=1,0,IF(G79=2,1,0))</f>
        <v>0</v>
      </c>
      <c r="AV79" s="230">
        <f>IF(AV78=1,0,IF(G79=3,1,0))</f>
        <v>0</v>
      </c>
      <c r="AW79" s="230">
        <f>IF(AW78=1,0,IF(G79=4,1,0))</f>
        <v>0</v>
      </c>
      <c r="AX79" s="230">
        <f>IF(AX78=1,0,IF(G79=5,1,0))</f>
        <v>0</v>
      </c>
      <c r="AY79" s="230">
        <f>IF(AY78=1,0,IF(G79=6,1,0))</f>
        <v>0</v>
      </c>
      <c r="AZ79" s="230">
        <f>IF(AZ78=1,0,IF(G79=7,1,0))</f>
        <v>0</v>
      </c>
      <c r="BA79" s="230">
        <f>IF(BA78=1,0,IF(G79=8,1,0))</f>
        <v>0</v>
      </c>
      <c r="BB79" s="230">
        <f>IF(BB78=1,0,IF(G79=9,1,0))</f>
        <v>0</v>
      </c>
      <c r="BC79" s="230">
        <f>IF(J78+J79&gt;0,BC77+1,IF(BC77&lt;=6,0,BC77-6))</f>
        <v>0</v>
      </c>
      <c r="BD79" s="230">
        <f>IF(BC79&gt;13,1,0)</f>
        <v>0</v>
      </c>
      <c r="BE79" s="230">
        <f>IF($J78+$J79&gt;0,$BC77+1,0)</f>
        <v>0</v>
      </c>
    </row>
    <row r="80" spans="1:57" ht="9" customHeight="1">
      <c r="A80" s="115">
        <f t="shared" ref="A80" si="416">B80</f>
        <v>42970</v>
      </c>
      <c r="B80" s="74">
        <f>B78+1</f>
        <v>42970</v>
      </c>
      <c r="C80" s="74">
        <f t="shared" si="392"/>
        <v>42970</v>
      </c>
      <c r="D80" s="75">
        <v>0</v>
      </c>
      <c r="E80" s="76">
        <f t="shared" si="409"/>
        <v>0</v>
      </c>
      <c r="F80" s="77">
        <v>0</v>
      </c>
      <c r="G80" s="78">
        <v>1</v>
      </c>
      <c r="H80" s="78"/>
      <c r="I80" s="79"/>
      <c r="J80" s="80">
        <f t="shared" si="400"/>
        <v>0</v>
      </c>
      <c r="K80" s="80">
        <f t="shared" si="401"/>
        <v>0</v>
      </c>
      <c r="L80" s="80">
        <f t="shared" si="393"/>
        <v>0</v>
      </c>
      <c r="M80" s="80">
        <f t="shared" si="394"/>
        <v>0</v>
      </c>
      <c r="N80" s="80" t="b">
        <f t="shared" si="395"/>
        <v>0</v>
      </c>
      <c r="O80" s="80">
        <f t="shared" si="396"/>
        <v>0</v>
      </c>
      <c r="P80" s="80">
        <f t="shared" si="397"/>
        <v>0</v>
      </c>
      <c r="Q80" s="80">
        <f t="shared" si="398"/>
        <v>0</v>
      </c>
      <c r="R80" s="81"/>
      <c r="S80" s="81"/>
      <c r="T80" s="81"/>
      <c r="U80" s="82"/>
      <c r="V80" s="230">
        <f t="shared" si="350"/>
        <v>0</v>
      </c>
      <c r="W80" s="230">
        <f t="shared" si="351"/>
        <v>0</v>
      </c>
      <c r="X80" s="230" t="b">
        <f t="shared" si="352"/>
        <v>0</v>
      </c>
      <c r="Y80" s="230">
        <f t="shared" si="353"/>
        <v>0</v>
      </c>
      <c r="Z80" s="230">
        <f t="shared" si="354"/>
        <v>0</v>
      </c>
      <c r="AA80" s="230">
        <f t="shared" si="355"/>
        <v>0</v>
      </c>
      <c r="AB80" s="230">
        <f t="shared" si="356"/>
        <v>0</v>
      </c>
      <c r="AC80" s="230">
        <f t="shared" si="357"/>
        <v>0</v>
      </c>
      <c r="AD80" s="230">
        <f t="shared" si="358"/>
        <v>0</v>
      </c>
      <c r="AE80" s="230">
        <f t="shared" si="359"/>
        <v>0</v>
      </c>
      <c r="AF80" s="230">
        <f t="shared" si="360"/>
        <v>0</v>
      </c>
      <c r="AG80" s="230">
        <f t="shared" si="361"/>
        <v>0</v>
      </c>
      <c r="AH80" s="230">
        <f t="shared" si="362"/>
        <v>0</v>
      </c>
      <c r="AI80" s="230">
        <f t="shared" si="363"/>
        <v>0</v>
      </c>
      <c r="AJ80" s="230">
        <f t="shared" si="364"/>
        <v>0</v>
      </c>
      <c r="AK80" s="230">
        <f t="shared" si="365"/>
        <v>0</v>
      </c>
      <c r="AL80" s="230">
        <f t="shared" si="366"/>
        <v>0</v>
      </c>
      <c r="AM80" s="230">
        <f t="shared" si="367"/>
        <v>0</v>
      </c>
      <c r="AN80" s="230">
        <f t="shared" si="368"/>
        <v>0</v>
      </c>
      <c r="AO80" s="230">
        <f t="shared" si="369"/>
        <v>0</v>
      </c>
      <c r="AP80" s="230">
        <f t="shared" si="370"/>
        <v>0</v>
      </c>
      <c r="AR80" s="231">
        <f t="shared" ref="AR80" si="417">IF(G80=0,0,IF(OR(G78&gt;=4,G79&gt;=4)=TRUE,0,IF(J80=0,0,IF(AND(J79&gt;0,(((B80+D80)-(C79+E79))*24)&lt;$T$8)=TRUE,$T$8-(((B80+D80)-(C79+E79))*24),IF(AND(J78&gt;0,(((B80+D80)-(C78+E78))*24)&lt;$T$8)=TRUE,$T$8-(((B80+D80)-(C78+E78))*24),0)))))</f>
        <v>0</v>
      </c>
      <c r="AS80" s="231">
        <f t="shared" si="372"/>
        <v>0</v>
      </c>
      <c r="AT80" s="230">
        <f>IF(AND(G80=1,J80&gt;0)=TRUE,1,0)</f>
        <v>0</v>
      </c>
      <c r="AU80" s="230">
        <f>IF(G80=2,1,0)</f>
        <v>0</v>
      </c>
      <c r="AV80" s="230">
        <f>IF(G80=3,1,0)</f>
        <v>0</v>
      </c>
      <c r="AW80" s="230">
        <f>IF(G80=4,1,0)</f>
        <v>0</v>
      </c>
      <c r="AX80" s="230">
        <f>IF(G80=5,1,0)</f>
        <v>0</v>
      </c>
      <c r="AY80" s="230">
        <f>IF(G80=6,1,0)</f>
        <v>0</v>
      </c>
      <c r="AZ80" s="230">
        <f>IF(G80=7,1,0)</f>
        <v>0</v>
      </c>
      <c r="BA80" s="230">
        <f>IF(G80=8,1,0)</f>
        <v>0</v>
      </c>
      <c r="BB80" s="230">
        <f>IF(G80=9,1,0)</f>
        <v>0</v>
      </c>
    </row>
    <row r="81" spans="1:57" ht="9" customHeight="1">
      <c r="A81" s="116">
        <f>B80</f>
        <v>42970</v>
      </c>
      <c r="B81" s="84">
        <f>C80</f>
        <v>42970</v>
      </c>
      <c r="C81" s="84">
        <f t="shared" si="392"/>
        <v>42970</v>
      </c>
      <c r="D81" s="85">
        <v>0</v>
      </c>
      <c r="E81" s="86">
        <f t="shared" si="409"/>
        <v>0</v>
      </c>
      <c r="F81" s="87">
        <v>0</v>
      </c>
      <c r="G81" s="88">
        <v>1</v>
      </c>
      <c r="H81" s="88"/>
      <c r="I81" s="89"/>
      <c r="J81" s="90">
        <f t="shared" si="400"/>
        <v>0</v>
      </c>
      <c r="K81" s="90">
        <f t="shared" si="401"/>
        <v>0</v>
      </c>
      <c r="L81" s="90">
        <f t="shared" si="393"/>
        <v>0</v>
      </c>
      <c r="M81" s="90">
        <f t="shared" si="394"/>
        <v>0</v>
      </c>
      <c r="N81" s="90" t="b">
        <f t="shared" si="395"/>
        <v>0</v>
      </c>
      <c r="O81" s="90">
        <f t="shared" si="396"/>
        <v>0</v>
      </c>
      <c r="P81" s="90">
        <f t="shared" si="397"/>
        <v>0</v>
      </c>
      <c r="Q81" s="90">
        <f t="shared" si="398"/>
        <v>0</v>
      </c>
      <c r="R81" s="91"/>
      <c r="S81" s="91"/>
      <c r="T81" s="91"/>
      <c r="U81" s="92"/>
      <c r="V81" s="230">
        <f t="shared" si="350"/>
        <v>0</v>
      </c>
      <c r="W81" s="230">
        <f t="shared" si="351"/>
        <v>0</v>
      </c>
      <c r="X81" s="230" t="b">
        <f t="shared" si="352"/>
        <v>0</v>
      </c>
      <c r="Y81" s="230">
        <f t="shared" si="353"/>
        <v>0</v>
      </c>
      <c r="Z81" s="230">
        <f t="shared" si="354"/>
        <v>0</v>
      </c>
      <c r="AA81" s="230">
        <f t="shared" si="355"/>
        <v>0</v>
      </c>
      <c r="AB81" s="230">
        <f t="shared" si="356"/>
        <v>0</v>
      </c>
      <c r="AC81" s="230">
        <f t="shared" si="357"/>
        <v>0</v>
      </c>
      <c r="AD81" s="230">
        <f t="shared" si="358"/>
        <v>0</v>
      </c>
      <c r="AE81" s="230">
        <f t="shared" si="359"/>
        <v>0</v>
      </c>
      <c r="AF81" s="230">
        <f t="shared" si="360"/>
        <v>0</v>
      </c>
      <c r="AG81" s="230">
        <f t="shared" si="361"/>
        <v>0</v>
      </c>
      <c r="AH81" s="230">
        <f t="shared" si="362"/>
        <v>0</v>
      </c>
      <c r="AI81" s="230">
        <f t="shared" si="363"/>
        <v>0</v>
      </c>
      <c r="AJ81" s="230">
        <f t="shared" si="364"/>
        <v>0</v>
      </c>
      <c r="AK81" s="230">
        <f t="shared" si="365"/>
        <v>0</v>
      </c>
      <c r="AL81" s="230">
        <f t="shared" si="366"/>
        <v>0</v>
      </c>
      <c r="AM81" s="230">
        <f t="shared" si="367"/>
        <v>0</v>
      </c>
      <c r="AN81" s="230">
        <f t="shared" si="368"/>
        <v>0</v>
      </c>
      <c r="AO81" s="230">
        <f t="shared" si="369"/>
        <v>0</v>
      </c>
      <c r="AP81" s="230">
        <f t="shared" si="370"/>
        <v>0</v>
      </c>
      <c r="AQ81" s="231">
        <f t="shared" ref="AQ81" si="418">IF(G81=0,0,IF(OR(G80&gt;=4,G81&gt;=4)=TRUE,0,IF(AND(J80=0,J81=0)=TRUE,0,IF((AS80+AS81)&lt;=$T$9,0,IF((AS80+AS81)&gt;$T$9,IF(J81=0,IF(((C80+E80)*24)+$T$8&gt;(B82+D80)*24,IF(((((C80+E80)*24)+$T$8)-((B82+D80)*24)-AR82)&gt;0,(((C80+E80)*24)+$T$8)-((B82+D80)*24)-AR82,IF(((C81+E81)*24)+$T$8&gt;(B82+D80)*24,IF(((((C81+E81)*24)+$T$8)-((B82+D80)*24)-AR82)&gt;0,(((C81+E81)*24)+$T$8)-((B82+D80)*24)-AR82,0))))))))))</f>
        <v>0</v>
      </c>
      <c r="AS81" s="231">
        <f t="shared" si="372"/>
        <v>0</v>
      </c>
      <c r="AT81" s="230">
        <f>IF(AT80=1,0,IF(AND(G81=1,J81&gt;0)=TRUE,1,0))</f>
        <v>0</v>
      </c>
      <c r="AU81" s="230">
        <f>IF(AU80=1,0,IF(G81=2,1,0))</f>
        <v>0</v>
      </c>
      <c r="AV81" s="230">
        <f>IF(AV80=1,0,IF(G81=3,1,0))</f>
        <v>0</v>
      </c>
      <c r="AW81" s="230">
        <f>IF(AW80=1,0,IF(G81=4,1,0))</f>
        <v>0</v>
      </c>
      <c r="AX81" s="230">
        <f>IF(AX80=1,0,IF(G81=5,1,0))</f>
        <v>0</v>
      </c>
      <c r="AY81" s="230">
        <f>IF(AY80=1,0,IF(G81=6,1,0))</f>
        <v>0</v>
      </c>
      <c r="AZ81" s="230">
        <f>IF(AZ80=1,0,IF(G81=7,1,0))</f>
        <v>0</v>
      </c>
      <c r="BA81" s="230">
        <f>IF(BA80=1,0,IF(G81=8,1,0))</f>
        <v>0</v>
      </c>
      <c r="BB81" s="230">
        <f>IF(BB80=1,0,IF(G81=9,1,0))</f>
        <v>0</v>
      </c>
      <c r="BC81" s="230">
        <f>IF(J80+J81&gt;0,BC79+1,IF(BC79&lt;=6,0,BC79-6))</f>
        <v>0</v>
      </c>
      <c r="BD81" s="230">
        <f>IF(BC81&gt;13,1,0)</f>
        <v>0</v>
      </c>
      <c r="BE81" s="230">
        <f>IF($J80+$J81&gt;0,$BC79+1,0)</f>
        <v>0</v>
      </c>
    </row>
    <row r="82" spans="1:57" ht="9" customHeight="1">
      <c r="A82" s="73">
        <f>B82</f>
        <v>42971</v>
      </c>
      <c r="B82" s="74">
        <f>B80+1</f>
        <v>42971</v>
      </c>
      <c r="C82" s="74">
        <f t="shared" ref="C82:C95" si="419">B82+F82</f>
        <v>42971</v>
      </c>
      <c r="D82" s="75">
        <v>0</v>
      </c>
      <c r="E82" s="76">
        <f t="shared" ref="E82:E87" si="420">D82</f>
        <v>0</v>
      </c>
      <c r="F82" s="77">
        <v>0</v>
      </c>
      <c r="G82" s="78">
        <v>1</v>
      </c>
      <c r="H82" s="78"/>
      <c r="I82" s="79"/>
      <c r="J82" s="80">
        <f>((C82+E82)-(B82+D82))*24</f>
        <v>0</v>
      </c>
      <c r="K82" s="80">
        <f>IF(OR(G82=4,G82&gt;=8)=TRUE,0,J82)</f>
        <v>0</v>
      </c>
      <c r="L82" s="80">
        <f t="shared" ref="L82:L95" si="421">IF(J82-(O82+N82+M82+P82+Q82)&lt;0,0,J82-(O82+N82+M82+P82+Q82))</f>
        <v>0</v>
      </c>
      <c r="M82" s="80">
        <f t="shared" ref="M82:M95" si="422">IF(Q82+P82&gt;0,0,IF(K82-J82&gt;$O$9,0,IF((B82+D82)&gt;(B82+$O$2),J82-O82-N82,IF(((((C82+E82)*24)-((B82+$O$2)*24)))-O82-N82&gt;0,((((C82+E82)*24)-((B82+$O$2)*24)))-O82-N82,0))))</f>
        <v>0</v>
      </c>
      <c r="N82" s="80" t="b">
        <f t="shared" ref="N82:N95" si="423">IF(Q82+P82&gt;0,0,IF(K82-J82&gt;$O$9,0,IF(WEEKDAY(A82,2)&gt;5,J82-O82,IF((B82+D82)&gt;(B82+$O$3),J82-O82,IF(((C82+E82)&gt;(B82+$O$3)),IF(((((C82+E82)-(B82+$O$3))*24)-O82)&gt;0,(((C82+E82)-(B82+$O$3))*24)-O82,0))))))</f>
        <v>0</v>
      </c>
      <c r="O82" s="80">
        <f t="shared" ref="O82:O95" si="424">IF(Q82+P82&gt;0,0,IF((K82-J82)&gt;=$O$9,J82,IF(K82&gt;$O$9,K82-$O$9,0)))</f>
        <v>0</v>
      </c>
      <c r="P82" s="80">
        <f t="shared" ref="P82:P95" si="425">IF(G82=2,J82,0)</f>
        <v>0</v>
      </c>
      <c r="Q82" s="80">
        <f t="shared" ref="Q82:Q95" si="426">IF(G82=3,J82,0)</f>
        <v>0</v>
      </c>
      <c r="R82" s="81"/>
      <c r="S82" s="81"/>
      <c r="T82" s="81"/>
      <c r="U82" s="103"/>
      <c r="V82" s="230">
        <f t="shared" si="350"/>
        <v>0</v>
      </c>
      <c r="W82" s="230">
        <f t="shared" si="351"/>
        <v>0</v>
      </c>
      <c r="X82" s="230" t="b">
        <f t="shared" si="352"/>
        <v>0</v>
      </c>
      <c r="Y82" s="230">
        <f t="shared" si="353"/>
        <v>0</v>
      </c>
      <c r="Z82" s="230">
        <f t="shared" si="354"/>
        <v>0</v>
      </c>
      <c r="AA82" s="230">
        <f t="shared" si="355"/>
        <v>0</v>
      </c>
      <c r="AB82" s="230">
        <f t="shared" si="356"/>
        <v>0</v>
      </c>
      <c r="AC82" s="230">
        <f t="shared" si="357"/>
        <v>0</v>
      </c>
      <c r="AD82" s="230">
        <f t="shared" si="358"/>
        <v>0</v>
      </c>
      <c r="AE82" s="230">
        <f t="shared" si="359"/>
        <v>0</v>
      </c>
      <c r="AF82" s="230">
        <f t="shared" si="360"/>
        <v>0</v>
      </c>
      <c r="AG82" s="230">
        <f t="shared" si="361"/>
        <v>0</v>
      </c>
      <c r="AH82" s="230">
        <f t="shared" si="362"/>
        <v>0</v>
      </c>
      <c r="AI82" s="230">
        <f t="shared" si="363"/>
        <v>0</v>
      </c>
      <c r="AJ82" s="230">
        <f t="shared" si="364"/>
        <v>0</v>
      </c>
      <c r="AK82" s="230">
        <f t="shared" si="365"/>
        <v>0</v>
      </c>
      <c r="AL82" s="230">
        <f t="shared" si="366"/>
        <v>0</v>
      </c>
      <c r="AM82" s="230">
        <f t="shared" si="367"/>
        <v>0</v>
      </c>
      <c r="AN82" s="230">
        <f t="shared" si="368"/>
        <v>0</v>
      </c>
      <c r="AO82" s="230">
        <f t="shared" si="369"/>
        <v>0</v>
      </c>
      <c r="AP82" s="230">
        <f t="shared" si="370"/>
        <v>0</v>
      </c>
      <c r="AR82" s="231">
        <f t="shared" ref="AR82" si="427">IF(G82=0,0,IF(OR(G80&gt;=4,G81&gt;=4)=TRUE,0,IF(J82=0,0,IF(AND(J81&gt;0,(((B82+D82)-(C81+E81))*24)&lt;$T$8)=TRUE,$T$8-(((B82+D82)-(C81+E81))*24),IF(AND(J80&gt;0,(((B82+D82)-(C80+E80))*24)&lt;$T$8)=TRUE,$T$8-(((B82+D82)-(C80+E80))*24),0)))))</f>
        <v>0</v>
      </c>
      <c r="AS82" s="231">
        <f t="shared" si="372"/>
        <v>0</v>
      </c>
      <c r="AT82" s="230">
        <f>IF(AND(G82=1,J82&gt;0)=TRUE,1,0)</f>
        <v>0</v>
      </c>
      <c r="AU82" s="230">
        <f>IF(G82=2,1,0)</f>
        <v>0</v>
      </c>
      <c r="AV82" s="230">
        <f>IF(G82=3,1,0)</f>
        <v>0</v>
      </c>
      <c r="AW82" s="230">
        <f>IF(G82=4,1,0)</f>
        <v>0</v>
      </c>
      <c r="AX82" s="230">
        <f>IF(G82=5,1,0)</f>
        <v>0</v>
      </c>
      <c r="AY82" s="230">
        <f>IF(G82=6,1,0)</f>
        <v>0</v>
      </c>
      <c r="AZ82" s="230">
        <f>IF(G82=7,1,0)</f>
        <v>0</v>
      </c>
      <c r="BA82" s="230">
        <f>IF(G82=8,1,0)</f>
        <v>0</v>
      </c>
      <c r="BB82" s="230">
        <f>IF(G82=9,1,0)</f>
        <v>0</v>
      </c>
    </row>
    <row r="83" spans="1:57" ht="9" customHeight="1">
      <c r="A83" s="105">
        <f>B82</f>
        <v>42971</v>
      </c>
      <c r="B83" s="106">
        <f>C82</f>
        <v>42971</v>
      </c>
      <c r="C83" s="106">
        <f t="shared" si="419"/>
        <v>42971</v>
      </c>
      <c r="D83" s="107">
        <v>0</v>
      </c>
      <c r="E83" s="108">
        <f t="shared" si="420"/>
        <v>0</v>
      </c>
      <c r="F83" s="109">
        <v>0</v>
      </c>
      <c r="G83" s="110">
        <v>1</v>
      </c>
      <c r="H83" s="110"/>
      <c r="I83" s="111"/>
      <c r="J83" s="112">
        <f t="shared" ref="J83:J95" si="428">((C83+E83)-(B83+D83))*24</f>
        <v>0</v>
      </c>
      <c r="K83" s="112">
        <f t="shared" ref="K83:K95" si="429">IF(OR(G83=4,G83&gt;=8)=TRUE,K82,K82+J83)</f>
        <v>0</v>
      </c>
      <c r="L83" s="112">
        <f t="shared" si="421"/>
        <v>0</v>
      </c>
      <c r="M83" s="112">
        <f t="shared" si="422"/>
        <v>0</v>
      </c>
      <c r="N83" s="112" t="b">
        <f t="shared" si="423"/>
        <v>0</v>
      </c>
      <c r="O83" s="112">
        <f t="shared" si="424"/>
        <v>0</v>
      </c>
      <c r="P83" s="112">
        <f t="shared" si="425"/>
        <v>0</v>
      </c>
      <c r="Q83" s="112">
        <f t="shared" si="426"/>
        <v>0</v>
      </c>
      <c r="R83" s="113"/>
      <c r="S83" s="113"/>
      <c r="T83" s="113"/>
      <c r="U83" s="114"/>
      <c r="V83" s="230">
        <f t="shared" si="350"/>
        <v>0</v>
      </c>
      <c r="W83" s="230">
        <f t="shared" si="351"/>
        <v>0</v>
      </c>
      <c r="X83" s="230" t="b">
        <f t="shared" si="352"/>
        <v>0</v>
      </c>
      <c r="Y83" s="230">
        <f t="shared" si="353"/>
        <v>0</v>
      </c>
      <c r="Z83" s="230">
        <f t="shared" si="354"/>
        <v>0</v>
      </c>
      <c r="AA83" s="230">
        <f t="shared" si="355"/>
        <v>0</v>
      </c>
      <c r="AB83" s="230">
        <f t="shared" si="356"/>
        <v>0</v>
      </c>
      <c r="AC83" s="230">
        <f t="shared" si="357"/>
        <v>0</v>
      </c>
      <c r="AD83" s="230">
        <f t="shared" si="358"/>
        <v>0</v>
      </c>
      <c r="AE83" s="230">
        <f t="shared" si="359"/>
        <v>0</v>
      </c>
      <c r="AF83" s="230">
        <f t="shared" si="360"/>
        <v>0</v>
      </c>
      <c r="AG83" s="230">
        <f t="shared" si="361"/>
        <v>0</v>
      </c>
      <c r="AH83" s="230">
        <f t="shared" si="362"/>
        <v>0</v>
      </c>
      <c r="AI83" s="230">
        <f t="shared" si="363"/>
        <v>0</v>
      </c>
      <c r="AJ83" s="230">
        <f t="shared" si="364"/>
        <v>0</v>
      </c>
      <c r="AK83" s="230">
        <f t="shared" si="365"/>
        <v>0</v>
      </c>
      <c r="AL83" s="230">
        <f t="shared" si="366"/>
        <v>0</v>
      </c>
      <c r="AM83" s="230">
        <f t="shared" si="367"/>
        <v>0</v>
      </c>
      <c r="AN83" s="230">
        <f t="shared" si="368"/>
        <v>0</v>
      </c>
      <c r="AO83" s="230">
        <f t="shared" si="369"/>
        <v>0</v>
      </c>
      <c r="AP83" s="230">
        <f t="shared" si="370"/>
        <v>0</v>
      </c>
      <c r="AQ83" s="231">
        <f t="shared" ref="AQ83" si="430">IF(G83=0,0,IF(OR(G82&gt;=4,G83&gt;=4)=TRUE,0,IF(AND(J82=0,J83=0)=TRUE,0,IF((AS82+AS83)&lt;=$T$9,0,IF((AS82+AS83)&gt;$T$9,IF(J83=0,IF(((C82+E82)*24)+$T$8&gt;(B84+D82)*24,IF(((((C82+E82)*24)+$T$8)-((B84+D82)*24)-AR84)&gt;0,(((C82+E82)*24)+$T$8)-((B84+D82)*24)-AR84,IF(((C83+E83)*24)+$T$8&gt;(B84+D82)*24,IF(((((C83+E83)*24)+$T$8)-((B84+D82)*24)-AR84)&gt;0,(((C83+E83)*24)+$T$8)-((B84+D82)*24)-AR84,0))))))))))</f>
        <v>0</v>
      </c>
      <c r="AS83" s="231">
        <f t="shared" si="372"/>
        <v>0</v>
      </c>
      <c r="AT83" s="230">
        <f>IF(AT82=1,0,IF(AND(G83=1,J83&gt;0)=TRUE,1,0))</f>
        <v>0</v>
      </c>
      <c r="AU83" s="230">
        <f>IF(AU82=1,0,IF(G83=2,1,0))</f>
        <v>0</v>
      </c>
      <c r="AV83" s="230">
        <f>IF(AV82=1,0,IF(G83=3,1,0))</f>
        <v>0</v>
      </c>
      <c r="AW83" s="230">
        <f>IF(AW82=1,0,IF(G83=4,1,0))</f>
        <v>0</v>
      </c>
      <c r="AX83" s="230">
        <f>IF(AX82=1,0,IF(G83=5,1,0))</f>
        <v>0</v>
      </c>
      <c r="AY83" s="230">
        <f>IF(AY82=1,0,IF(G83=6,1,0))</f>
        <v>0</v>
      </c>
      <c r="AZ83" s="230">
        <f>IF(AZ82=1,0,IF(G83=7,1,0))</f>
        <v>0</v>
      </c>
      <c r="BA83" s="230">
        <f>IF(BA82=1,0,IF(G83=8,1,0))</f>
        <v>0</v>
      </c>
      <c r="BB83" s="230">
        <f>IF(BB82=1,0,IF(G83=9,1,0))</f>
        <v>0</v>
      </c>
      <c r="BC83" s="230">
        <f>IF(J82+J83&gt;0,BC81+1,IF(BC81&lt;=6,0,BC81-6))</f>
        <v>0</v>
      </c>
      <c r="BD83" s="230">
        <f>IF(BC83&gt;13,1,0)</f>
        <v>0</v>
      </c>
      <c r="BE83" s="230">
        <f>IF($J82+$J83&gt;0,$BC81+1,0)</f>
        <v>0</v>
      </c>
    </row>
    <row r="84" spans="1:57" ht="9" customHeight="1">
      <c r="A84" s="73">
        <f t="shared" ref="A84:A92" si="431">B84</f>
        <v>42972</v>
      </c>
      <c r="B84" s="74">
        <f>B82+1</f>
        <v>42972</v>
      </c>
      <c r="C84" s="74">
        <f t="shared" si="419"/>
        <v>42972</v>
      </c>
      <c r="D84" s="75">
        <v>0</v>
      </c>
      <c r="E84" s="76">
        <f t="shared" si="420"/>
        <v>0</v>
      </c>
      <c r="F84" s="77">
        <v>0</v>
      </c>
      <c r="G84" s="78">
        <v>1</v>
      </c>
      <c r="H84" s="78"/>
      <c r="I84" s="79"/>
      <c r="J84" s="80">
        <f t="shared" si="428"/>
        <v>0</v>
      </c>
      <c r="K84" s="80">
        <f t="shared" si="429"/>
        <v>0</v>
      </c>
      <c r="L84" s="80">
        <f t="shared" si="421"/>
        <v>0</v>
      </c>
      <c r="M84" s="80">
        <f t="shared" si="422"/>
        <v>0</v>
      </c>
      <c r="N84" s="80" t="b">
        <f t="shared" si="423"/>
        <v>0</v>
      </c>
      <c r="O84" s="80">
        <f t="shared" si="424"/>
        <v>0</v>
      </c>
      <c r="P84" s="80">
        <f t="shared" si="425"/>
        <v>0</v>
      </c>
      <c r="Q84" s="80">
        <f t="shared" si="426"/>
        <v>0</v>
      </c>
      <c r="R84" s="81"/>
      <c r="S84" s="81"/>
      <c r="T84" s="81"/>
      <c r="U84" s="82"/>
      <c r="V84" s="230">
        <f t="shared" si="350"/>
        <v>0</v>
      </c>
      <c r="W84" s="230">
        <f t="shared" si="351"/>
        <v>0</v>
      </c>
      <c r="X84" s="230" t="b">
        <f t="shared" si="352"/>
        <v>0</v>
      </c>
      <c r="Y84" s="230">
        <f t="shared" si="353"/>
        <v>0</v>
      </c>
      <c r="Z84" s="230">
        <f t="shared" si="354"/>
        <v>0</v>
      </c>
      <c r="AA84" s="230">
        <f t="shared" si="355"/>
        <v>0</v>
      </c>
      <c r="AB84" s="230">
        <f t="shared" si="356"/>
        <v>0</v>
      </c>
      <c r="AC84" s="230">
        <f t="shared" si="357"/>
        <v>0</v>
      </c>
      <c r="AD84" s="230">
        <f t="shared" si="358"/>
        <v>0</v>
      </c>
      <c r="AE84" s="230">
        <f t="shared" si="359"/>
        <v>0</v>
      </c>
      <c r="AF84" s="230">
        <f t="shared" si="360"/>
        <v>0</v>
      </c>
      <c r="AG84" s="230">
        <f t="shared" si="361"/>
        <v>0</v>
      </c>
      <c r="AH84" s="230">
        <f t="shared" si="362"/>
        <v>0</v>
      </c>
      <c r="AI84" s="230">
        <f t="shared" si="363"/>
        <v>0</v>
      </c>
      <c r="AJ84" s="230">
        <f t="shared" si="364"/>
        <v>0</v>
      </c>
      <c r="AK84" s="230">
        <f t="shared" si="365"/>
        <v>0</v>
      </c>
      <c r="AL84" s="230">
        <f t="shared" si="366"/>
        <v>0</v>
      </c>
      <c r="AM84" s="230">
        <f t="shared" si="367"/>
        <v>0</v>
      </c>
      <c r="AN84" s="230">
        <f t="shared" si="368"/>
        <v>0</v>
      </c>
      <c r="AO84" s="230">
        <f t="shared" si="369"/>
        <v>0</v>
      </c>
      <c r="AP84" s="230">
        <f t="shared" si="370"/>
        <v>0</v>
      </c>
      <c r="AR84" s="231">
        <f t="shared" ref="AR84" si="432">IF(G84=0,0,IF(OR(G82&gt;=4,G83&gt;=4)=TRUE,0,IF(J84=0,0,IF(AND(J83&gt;0,(((B84+D84)-(C83+E83))*24)&lt;$T$8)=TRUE,$T$8-(((B84+D84)-(C83+E83))*24),IF(AND(J82&gt;0,(((B84+D84)-(C82+E82))*24)&lt;$T$8)=TRUE,$T$8-(((B84+D84)-(C82+E82))*24),0)))))</f>
        <v>0</v>
      </c>
      <c r="AS84" s="231">
        <f t="shared" si="372"/>
        <v>0</v>
      </c>
      <c r="AT84" s="230">
        <f>IF(AND(G84=1,J84&gt;0)=TRUE,1,0)</f>
        <v>0</v>
      </c>
      <c r="AU84" s="230">
        <f>IF(G84=2,1,0)</f>
        <v>0</v>
      </c>
      <c r="AV84" s="230">
        <f>IF(G84=3,1,0)</f>
        <v>0</v>
      </c>
      <c r="AW84" s="230">
        <f>IF(G84=4,1,0)</f>
        <v>0</v>
      </c>
      <c r="AX84" s="230">
        <f>IF(G84=5,1,0)</f>
        <v>0</v>
      </c>
      <c r="AY84" s="230">
        <f>IF(G84=6,1,0)</f>
        <v>0</v>
      </c>
      <c r="AZ84" s="230">
        <f>IF(G84=7,1,0)</f>
        <v>0</v>
      </c>
      <c r="BA84" s="230">
        <f>IF(G84=8,1,0)</f>
        <v>0</v>
      </c>
      <c r="BB84" s="230">
        <f>IF(G84=9,1,0)</f>
        <v>0</v>
      </c>
    </row>
    <row r="85" spans="1:57" ht="9" customHeight="1">
      <c r="A85" s="105">
        <f>B84</f>
        <v>42972</v>
      </c>
      <c r="B85" s="106">
        <f>C84</f>
        <v>42972</v>
      </c>
      <c r="C85" s="106">
        <f t="shared" si="419"/>
        <v>42972</v>
      </c>
      <c r="D85" s="107">
        <v>0</v>
      </c>
      <c r="E85" s="108">
        <f t="shared" si="420"/>
        <v>0</v>
      </c>
      <c r="F85" s="109">
        <v>0</v>
      </c>
      <c r="G85" s="110">
        <v>1</v>
      </c>
      <c r="H85" s="110"/>
      <c r="I85" s="111"/>
      <c r="J85" s="112">
        <f t="shared" si="428"/>
        <v>0</v>
      </c>
      <c r="K85" s="112">
        <f t="shared" si="429"/>
        <v>0</v>
      </c>
      <c r="L85" s="112">
        <f t="shared" si="421"/>
        <v>0</v>
      </c>
      <c r="M85" s="112">
        <f t="shared" si="422"/>
        <v>0</v>
      </c>
      <c r="N85" s="112" t="b">
        <f t="shared" si="423"/>
        <v>0</v>
      </c>
      <c r="O85" s="112">
        <f t="shared" si="424"/>
        <v>0</v>
      </c>
      <c r="P85" s="112">
        <f t="shared" si="425"/>
        <v>0</v>
      </c>
      <c r="Q85" s="112">
        <f t="shared" si="426"/>
        <v>0</v>
      </c>
      <c r="R85" s="113"/>
      <c r="S85" s="113"/>
      <c r="T85" s="113"/>
      <c r="U85" s="114"/>
      <c r="V85" s="230">
        <f t="shared" si="350"/>
        <v>0</v>
      </c>
      <c r="W85" s="230">
        <f t="shared" si="351"/>
        <v>0</v>
      </c>
      <c r="X85" s="230" t="b">
        <f t="shared" si="352"/>
        <v>0</v>
      </c>
      <c r="Y85" s="230">
        <f t="shared" si="353"/>
        <v>0</v>
      </c>
      <c r="Z85" s="230">
        <f t="shared" si="354"/>
        <v>0</v>
      </c>
      <c r="AA85" s="230">
        <f t="shared" si="355"/>
        <v>0</v>
      </c>
      <c r="AB85" s="230">
        <f t="shared" si="356"/>
        <v>0</v>
      </c>
      <c r="AC85" s="230">
        <f t="shared" si="357"/>
        <v>0</v>
      </c>
      <c r="AD85" s="230">
        <f t="shared" si="358"/>
        <v>0</v>
      </c>
      <c r="AE85" s="230">
        <f t="shared" si="359"/>
        <v>0</v>
      </c>
      <c r="AF85" s="230">
        <f t="shared" si="360"/>
        <v>0</v>
      </c>
      <c r="AG85" s="230">
        <f t="shared" si="361"/>
        <v>0</v>
      </c>
      <c r="AH85" s="230">
        <f t="shared" si="362"/>
        <v>0</v>
      </c>
      <c r="AI85" s="230">
        <f t="shared" si="363"/>
        <v>0</v>
      </c>
      <c r="AJ85" s="230">
        <f t="shared" si="364"/>
        <v>0</v>
      </c>
      <c r="AK85" s="230">
        <f t="shared" si="365"/>
        <v>0</v>
      </c>
      <c r="AL85" s="230">
        <f t="shared" si="366"/>
        <v>0</v>
      </c>
      <c r="AM85" s="230">
        <f t="shared" si="367"/>
        <v>0</v>
      </c>
      <c r="AN85" s="230">
        <f t="shared" si="368"/>
        <v>0</v>
      </c>
      <c r="AO85" s="230">
        <f t="shared" si="369"/>
        <v>0</v>
      </c>
      <c r="AP85" s="230">
        <f t="shared" si="370"/>
        <v>0</v>
      </c>
      <c r="AQ85" s="231">
        <f t="shared" ref="AQ85" si="433">IF(G85=0,0,IF(OR(G84&gt;=4,G85&gt;=4)=TRUE,0,IF(AND(J84=0,J85=0)=TRUE,0,IF((AS84+AS85)&lt;=$T$9,0,IF((AS84+AS85)&gt;$T$9,IF(J85=0,IF(((C84+E84)*24)+$T$8&gt;(B86+D84)*24,IF(((((C84+E84)*24)+$T$8)-((B86+D84)*24)-AR86)&gt;0,(((C84+E84)*24)+$T$8)-((B86+D84)*24)-AR86,IF(((C85+E85)*24)+$T$8&gt;(B86+D84)*24,IF(((((C85+E85)*24)+$T$8)-((B86+D84)*24)-AR86)&gt;0,(((C85+E85)*24)+$T$8)-((B86+D84)*24)-AR86,0))))))))))</f>
        <v>0</v>
      </c>
      <c r="AS85" s="231">
        <f t="shared" si="372"/>
        <v>0</v>
      </c>
      <c r="AT85" s="230">
        <f>IF(AT84=1,0,IF(AND(G85=1,J85&gt;0)=TRUE,1,0))</f>
        <v>0</v>
      </c>
      <c r="AU85" s="230">
        <f>IF(AU84=1,0,IF(G85=2,1,0))</f>
        <v>0</v>
      </c>
      <c r="AV85" s="230">
        <f>IF(AV84=1,0,IF(G85=3,1,0))</f>
        <v>0</v>
      </c>
      <c r="AW85" s="230">
        <f>IF(AW84=1,0,IF(G85=4,1,0))</f>
        <v>0</v>
      </c>
      <c r="AX85" s="230">
        <f>IF(AX84=1,0,IF(G85=5,1,0))</f>
        <v>0</v>
      </c>
      <c r="AY85" s="230">
        <f>IF(AY84=1,0,IF(G85=6,1,0))</f>
        <v>0</v>
      </c>
      <c r="AZ85" s="230">
        <f>IF(AZ84=1,0,IF(G85=7,1,0))</f>
        <v>0</v>
      </c>
      <c r="BA85" s="230">
        <f>IF(BA84=1,0,IF(G85=8,1,0))</f>
        <v>0</v>
      </c>
      <c r="BB85" s="230">
        <f>IF(BB84=1,0,IF(G85=9,1,0))</f>
        <v>0</v>
      </c>
      <c r="BC85" s="230">
        <f>IF(J84+J85&gt;0,BC83+1,IF(BC83&lt;=6,0,BC83-6))</f>
        <v>0</v>
      </c>
      <c r="BD85" s="230">
        <f>IF(BC85&gt;13,1,0)</f>
        <v>0</v>
      </c>
      <c r="BE85" s="230">
        <f>IF($J84+$J85&gt;0,$BC83+1,0)</f>
        <v>0</v>
      </c>
    </row>
    <row r="86" spans="1:57" ht="9" customHeight="1">
      <c r="A86" s="73">
        <f t="shared" si="431"/>
        <v>42973</v>
      </c>
      <c r="B86" s="74">
        <f>B84+1</f>
        <v>42973</v>
      </c>
      <c r="C86" s="74">
        <f t="shared" si="419"/>
        <v>42973</v>
      </c>
      <c r="D86" s="75">
        <v>0</v>
      </c>
      <c r="E86" s="76">
        <f t="shared" si="420"/>
        <v>0</v>
      </c>
      <c r="F86" s="77">
        <v>0</v>
      </c>
      <c r="G86" s="78">
        <v>1</v>
      </c>
      <c r="H86" s="78"/>
      <c r="I86" s="79"/>
      <c r="J86" s="80">
        <f t="shared" si="428"/>
        <v>0</v>
      </c>
      <c r="K86" s="80">
        <f t="shared" si="429"/>
        <v>0</v>
      </c>
      <c r="L86" s="80">
        <f t="shared" si="421"/>
        <v>0</v>
      </c>
      <c r="M86" s="80">
        <f t="shared" si="422"/>
        <v>0</v>
      </c>
      <c r="N86" s="80">
        <f t="shared" si="423"/>
        <v>0</v>
      </c>
      <c r="O86" s="80">
        <f t="shared" si="424"/>
        <v>0</v>
      </c>
      <c r="P86" s="80">
        <f t="shared" si="425"/>
        <v>0</v>
      </c>
      <c r="Q86" s="80">
        <f t="shared" si="426"/>
        <v>0</v>
      </c>
      <c r="R86" s="81"/>
      <c r="S86" s="81"/>
      <c r="T86" s="81"/>
      <c r="U86" s="82"/>
      <c r="V86" s="230">
        <f t="shared" si="350"/>
        <v>0</v>
      </c>
      <c r="W86" s="230">
        <f t="shared" si="351"/>
        <v>0</v>
      </c>
      <c r="X86" s="230">
        <f t="shared" si="352"/>
        <v>0</v>
      </c>
      <c r="Y86" s="230">
        <f t="shared" si="353"/>
        <v>0</v>
      </c>
      <c r="Z86" s="230">
        <f t="shared" si="354"/>
        <v>0</v>
      </c>
      <c r="AA86" s="230">
        <f t="shared" si="355"/>
        <v>0</v>
      </c>
      <c r="AB86" s="230">
        <f t="shared" si="356"/>
        <v>0</v>
      </c>
      <c r="AC86" s="230">
        <f t="shared" si="357"/>
        <v>0</v>
      </c>
      <c r="AD86" s="230">
        <f t="shared" si="358"/>
        <v>0</v>
      </c>
      <c r="AE86" s="230">
        <f t="shared" si="359"/>
        <v>0</v>
      </c>
      <c r="AF86" s="230">
        <f t="shared" si="360"/>
        <v>0</v>
      </c>
      <c r="AG86" s="230">
        <f t="shared" si="361"/>
        <v>0</v>
      </c>
      <c r="AH86" s="230">
        <f t="shared" si="362"/>
        <v>0</v>
      </c>
      <c r="AI86" s="230">
        <f t="shared" si="363"/>
        <v>0</v>
      </c>
      <c r="AJ86" s="230">
        <f t="shared" si="364"/>
        <v>0</v>
      </c>
      <c r="AK86" s="230">
        <f t="shared" si="365"/>
        <v>0</v>
      </c>
      <c r="AL86" s="230">
        <f t="shared" si="366"/>
        <v>0</v>
      </c>
      <c r="AM86" s="230">
        <f t="shared" si="367"/>
        <v>0</v>
      </c>
      <c r="AN86" s="230">
        <f t="shared" si="368"/>
        <v>0</v>
      </c>
      <c r="AO86" s="230">
        <f t="shared" si="369"/>
        <v>0</v>
      </c>
      <c r="AP86" s="230">
        <f t="shared" si="370"/>
        <v>0</v>
      </c>
      <c r="AR86" s="231">
        <f t="shared" ref="AR86" si="434">IF(G86=0,0,IF(OR(G84&gt;=4,G85&gt;=4)=TRUE,0,IF(J86=0,0,IF(AND(J85&gt;0,(((B86+D86)-(C85+E85))*24)&lt;$T$8)=TRUE,$T$8-(((B86+D86)-(C85+E85))*24),IF(AND(J84&gt;0,(((B86+D86)-(C84+E84))*24)&lt;$T$8)=TRUE,$T$8-(((B86+D86)-(C84+E84))*24),0)))))</f>
        <v>0</v>
      </c>
      <c r="AS86" s="231">
        <f t="shared" si="372"/>
        <v>0</v>
      </c>
      <c r="AT86" s="230">
        <f>IF(AND(G86=1,J86&gt;0)=TRUE,1,0)</f>
        <v>0</v>
      </c>
      <c r="AU86" s="230">
        <f>IF(G86=2,1,0)</f>
        <v>0</v>
      </c>
      <c r="AV86" s="230">
        <f>IF(G86=3,1,0)</f>
        <v>0</v>
      </c>
      <c r="AW86" s="230">
        <f>IF(G86=4,1,0)</f>
        <v>0</v>
      </c>
      <c r="AX86" s="230">
        <f>IF(G86=5,1,0)</f>
        <v>0</v>
      </c>
      <c r="AY86" s="230">
        <f>IF(G86=6,1,0)</f>
        <v>0</v>
      </c>
      <c r="AZ86" s="230">
        <f>IF(G86=7,1,0)</f>
        <v>0</v>
      </c>
      <c r="BA86" s="230">
        <f>IF(G86=8,1,0)</f>
        <v>0</v>
      </c>
      <c r="BB86" s="230">
        <f>IF(G86=9,1,0)</f>
        <v>0</v>
      </c>
    </row>
    <row r="87" spans="1:57" ht="9" customHeight="1">
      <c r="A87" s="105">
        <f>B86</f>
        <v>42973</v>
      </c>
      <c r="B87" s="106">
        <f>C86</f>
        <v>42973</v>
      </c>
      <c r="C87" s="106">
        <f t="shared" si="419"/>
        <v>42973</v>
      </c>
      <c r="D87" s="107">
        <v>0</v>
      </c>
      <c r="E87" s="108">
        <f t="shared" si="420"/>
        <v>0</v>
      </c>
      <c r="F87" s="109">
        <v>0</v>
      </c>
      <c r="G87" s="110">
        <v>1</v>
      </c>
      <c r="H87" s="110"/>
      <c r="I87" s="111"/>
      <c r="J87" s="112">
        <f t="shared" si="428"/>
        <v>0</v>
      </c>
      <c r="K87" s="112">
        <f t="shared" si="429"/>
        <v>0</v>
      </c>
      <c r="L87" s="112">
        <f t="shared" si="421"/>
        <v>0</v>
      </c>
      <c r="M87" s="112">
        <f t="shared" si="422"/>
        <v>0</v>
      </c>
      <c r="N87" s="112">
        <f t="shared" si="423"/>
        <v>0</v>
      </c>
      <c r="O87" s="112">
        <f t="shared" si="424"/>
        <v>0</v>
      </c>
      <c r="P87" s="112">
        <f t="shared" si="425"/>
        <v>0</v>
      </c>
      <c r="Q87" s="112">
        <f t="shared" si="426"/>
        <v>0</v>
      </c>
      <c r="R87" s="113"/>
      <c r="S87" s="113"/>
      <c r="T87" s="113"/>
      <c r="U87" s="114"/>
      <c r="V87" s="230">
        <f t="shared" si="350"/>
        <v>0</v>
      </c>
      <c r="W87" s="230">
        <f t="shared" si="351"/>
        <v>0</v>
      </c>
      <c r="X87" s="230">
        <f t="shared" si="352"/>
        <v>0</v>
      </c>
      <c r="Y87" s="230">
        <f t="shared" si="353"/>
        <v>0</v>
      </c>
      <c r="Z87" s="230">
        <f t="shared" si="354"/>
        <v>0</v>
      </c>
      <c r="AA87" s="230">
        <f t="shared" si="355"/>
        <v>0</v>
      </c>
      <c r="AB87" s="230">
        <f t="shared" si="356"/>
        <v>0</v>
      </c>
      <c r="AC87" s="230">
        <f t="shared" si="357"/>
        <v>0</v>
      </c>
      <c r="AD87" s="230">
        <f t="shared" si="358"/>
        <v>0</v>
      </c>
      <c r="AE87" s="230">
        <f t="shared" si="359"/>
        <v>0</v>
      </c>
      <c r="AF87" s="230">
        <f t="shared" si="360"/>
        <v>0</v>
      </c>
      <c r="AG87" s="230">
        <f t="shared" si="361"/>
        <v>0</v>
      </c>
      <c r="AH87" s="230">
        <f t="shared" si="362"/>
        <v>0</v>
      </c>
      <c r="AI87" s="230">
        <f t="shared" si="363"/>
        <v>0</v>
      </c>
      <c r="AJ87" s="230">
        <f t="shared" si="364"/>
        <v>0</v>
      </c>
      <c r="AK87" s="230">
        <f t="shared" si="365"/>
        <v>0</v>
      </c>
      <c r="AL87" s="230">
        <f t="shared" si="366"/>
        <v>0</v>
      </c>
      <c r="AM87" s="230">
        <f t="shared" si="367"/>
        <v>0</v>
      </c>
      <c r="AN87" s="230">
        <f t="shared" si="368"/>
        <v>0</v>
      </c>
      <c r="AO87" s="230">
        <f t="shared" si="369"/>
        <v>0</v>
      </c>
      <c r="AP87" s="230">
        <f t="shared" si="370"/>
        <v>0</v>
      </c>
      <c r="AQ87" s="231">
        <f t="shared" ref="AQ87" si="435">IF(G87=0,0,IF(OR(G86&gt;=4,G87&gt;=4)=TRUE,0,IF(AND(J86=0,J87=0)=TRUE,0,IF((AS86+AS87)&lt;=$T$9,0,IF((AS86+AS87)&gt;$T$9,IF(J87=0,IF(((C86+E86)*24)+$T$8&gt;(B88+D86)*24,IF(((((C86+E86)*24)+$T$8)-((B88+D86)*24)-AR88)&gt;0,(((C86+E86)*24)+$T$8)-((B88+D86)*24)-AR88,IF(((C87+E87)*24)+$T$8&gt;(B88+D86)*24,IF(((((C87+E87)*24)+$T$8)-((B88+D86)*24)-AR88)&gt;0,(((C87+E87)*24)+$T$8)-((B88+D86)*24)-AR88,0))))))))))</f>
        <v>0</v>
      </c>
      <c r="AS87" s="231">
        <f t="shared" si="372"/>
        <v>0</v>
      </c>
      <c r="AT87" s="230">
        <f>IF(AT86=1,0,IF(AND(G87=1,J87&gt;0)=TRUE,1,0))</f>
        <v>0</v>
      </c>
      <c r="AU87" s="230">
        <f>IF(AU86=1,0,IF(G87=2,1,0))</f>
        <v>0</v>
      </c>
      <c r="AV87" s="230">
        <f>IF(AV86=1,0,IF(G87=3,1,0))</f>
        <v>0</v>
      </c>
      <c r="AW87" s="230">
        <f>IF(AW86=1,0,IF(G87=4,1,0))</f>
        <v>0</v>
      </c>
      <c r="AX87" s="230">
        <f>IF(AX86=1,0,IF(G87=5,1,0))</f>
        <v>0</v>
      </c>
      <c r="AY87" s="230">
        <f>IF(AY86=1,0,IF(G87=6,1,0))</f>
        <v>0</v>
      </c>
      <c r="AZ87" s="230">
        <f>IF(AZ86=1,0,IF(G87=7,1,0))</f>
        <v>0</v>
      </c>
      <c r="BA87" s="230">
        <f>IF(BA86=1,0,IF(G87=8,1,0))</f>
        <v>0</v>
      </c>
      <c r="BB87" s="230">
        <f>IF(BB86=1,0,IF(G87=9,1,0))</f>
        <v>0</v>
      </c>
      <c r="BC87" s="230">
        <f>IF(J86+J87&gt;0,BC85+1,IF(BC85&lt;=6,0,BC85-6))</f>
        <v>0</v>
      </c>
      <c r="BD87" s="230">
        <f>IF(BC87&gt;13,1,0)</f>
        <v>0</v>
      </c>
      <c r="BE87" s="230">
        <f>IF($J86+$J87&gt;0,$BC85+1,0)</f>
        <v>0</v>
      </c>
    </row>
    <row r="88" spans="1:57" ht="9" customHeight="1">
      <c r="A88" s="73">
        <f t="shared" si="431"/>
        <v>42974</v>
      </c>
      <c r="B88" s="74">
        <f>B86+1</f>
        <v>42974</v>
      </c>
      <c r="C88" s="74">
        <f t="shared" si="419"/>
        <v>42974</v>
      </c>
      <c r="D88" s="75">
        <v>0</v>
      </c>
      <c r="E88" s="76">
        <f t="shared" ref="E88:E95" si="436">D88</f>
        <v>0</v>
      </c>
      <c r="F88" s="77">
        <v>0</v>
      </c>
      <c r="G88" s="78">
        <v>1</v>
      </c>
      <c r="H88" s="78"/>
      <c r="I88" s="79"/>
      <c r="J88" s="80">
        <f t="shared" si="428"/>
        <v>0</v>
      </c>
      <c r="K88" s="80">
        <f t="shared" si="429"/>
        <v>0</v>
      </c>
      <c r="L88" s="80">
        <f t="shared" si="421"/>
        <v>0</v>
      </c>
      <c r="M88" s="80">
        <f t="shared" si="422"/>
        <v>0</v>
      </c>
      <c r="N88" s="80">
        <f t="shared" si="423"/>
        <v>0</v>
      </c>
      <c r="O88" s="80">
        <f t="shared" si="424"/>
        <v>0</v>
      </c>
      <c r="P88" s="80">
        <f t="shared" si="425"/>
        <v>0</v>
      </c>
      <c r="Q88" s="80">
        <f t="shared" si="426"/>
        <v>0</v>
      </c>
      <c r="R88" s="81"/>
      <c r="S88" s="81"/>
      <c r="T88" s="81"/>
      <c r="U88" s="82"/>
      <c r="V88" s="230">
        <f t="shared" si="350"/>
        <v>0</v>
      </c>
      <c r="W88" s="230">
        <f t="shared" si="351"/>
        <v>0</v>
      </c>
      <c r="X88" s="230">
        <f t="shared" si="352"/>
        <v>0</v>
      </c>
      <c r="Y88" s="230">
        <f t="shared" si="353"/>
        <v>0</v>
      </c>
      <c r="Z88" s="230">
        <f t="shared" si="354"/>
        <v>0</v>
      </c>
      <c r="AA88" s="230">
        <f t="shared" si="355"/>
        <v>0</v>
      </c>
      <c r="AB88" s="230">
        <f t="shared" si="356"/>
        <v>0</v>
      </c>
      <c r="AC88" s="230">
        <f t="shared" si="357"/>
        <v>0</v>
      </c>
      <c r="AD88" s="230">
        <f t="shared" si="358"/>
        <v>0</v>
      </c>
      <c r="AE88" s="230">
        <f t="shared" si="359"/>
        <v>0</v>
      </c>
      <c r="AF88" s="230">
        <f t="shared" si="360"/>
        <v>0</v>
      </c>
      <c r="AG88" s="230">
        <f t="shared" si="361"/>
        <v>0</v>
      </c>
      <c r="AH88" s="230">
        <f t="shared" si="362"/>
        <v>0</v>
      </c>
      <c r="AI88" s="230">
        <f t="shared" si="363"/>
        <v>0</v>
      </c>
      <c r="AJ88" s="230">
        <f t="shared" si="364"/>
        <v>0</v>
      </c>
      <c r="AK88" s="230">
        <f t="shared" si="365"/>
        <v>0</v>
      </c>
      <c r="AL88" s="230">
        <f t="shared" si="366"/>
        <v>0</v>
      </c>
      <c r="AM88" s="230">
        <f t="shared" si="367"/>
        <v>0</v>
      </c>
      <c r="AN88" s="230">
        <f t="shared" si="368"/>
        <v>0</v>
      </c>
      <c r="AO88" s="230">
        <f t="shared" si="369"/>
        <v>0</v>
      </c>
      <c r="AP88" s="230">
        <f t="shared" si="370"/>
        <v>0</v>
      </c>
      <c r="AR88" s="231">
        <f t="shared" ref="AR88" si="437">IF(G88=0,0,IF(OR(G86&gt;=4,G87&gt;=4)=TRUE,0,IF(J88=0,0,IF(AND(J87&gt;0,(((B88+D88)-(C87+E87))*24)&lt;$T$8)=TRUE,$T$8-(((B88+D88)-(C87+E87))*24),IF(AND(J86&gt;0,(((B88+D88)-(C86+E86))*24)&lt;$T$8)=TRUE,$T$8-(((B88+D88)-(C86+E86))*24),0)))))</f>
        <v>0</v>
      </c>
      <c r="AS88" s="231">
        <f t="shared" si="372"/>
        <v>0</v>
      </c>
      <c r="AT88" s="230">
        <f>IF(AND(G88=1,J88&gt;0)=TRUE,1,0)</f>
        <v>0</v>
      </c>
      <c r="AU88" s="230">
        <f>IF(G88=2,1,0)</f>
        <v>0</v>
      </c>
      <c r="AV88" s="230">
        <f>IF(G88=3,1,0)</f>
        <v>0</v>
      </c>
      <c r="AW88" s="230">
        <f>IF(G88=4,1,0)</f>
        <v>0</v>
      </c>
      <c r="AX88" s="230">
        <f>IF(G88=5,1,0)</f>
        <v>0</v>
      </c>
      <c r="AY88" s="230">
        <f>IF(G88=6,1,0)</f>
        <v>0</v>
      </c>
      <c r="AZ88" s="230">
        <f>IF(G88=7,1,0)</f>
        <v>0</v>
      </c>
      <c r="BA88" s="230">
        <f>IF(G88=8,1,0)</f>
        <v>0</v>
      </c>
      <c r="BB88" s="230">
        <f>IF(G88=9,1,0)</f>
        <v>0</v>
      </c>
    </row>
    <row r="89" spans="1:57" ht="9" customHeight="1">
      <c r="A89" s="105">
        <f>B88</f>
        <v>42974</v>
      </c>
      <c r="B89" s="106">
        <f>C88</f>
        <v>42974</v>
      </c>
      <c r="C89" s="106">
        <f t="shared" si="419"/>
        <v>42974</v>
      </c>
      <c r="D89" s="107">
        <v>0</v>
      </c>
      <c r="E89" s="108">
        <f t="shared" si="436"/>
        <v>0</v>
      </c>
      <c r="F89" s="109">
        <v>0</v>
      </c>
      <c r="G89" s="110">
        <v>1</v>
      </c>
      <c r="H89" s="110"/>
      <c r="I89" s="111"/>
      <c r="J89" s="112">
        <f t="shared" si="428"/>
        <v>0</v>
      </c>
      <c r="K89" s="112">
        <f t="shared" si="429"/>
        <v>0</v>
      </c>
      <c r="L89" s="112">
        <f t="shared" si="421"/>
        <v>0</v>
      </c>
      <c r="M89" s="112">
        <f t="shared" si="422"/>
        <v>0</v>
      </c>
      <c r="N89" s="112">
        <f t="shared" si="423"/>
        <v>0</v>
      </c>
      <c r="O89" s="112">
        <f t="shared" si="424"/>
        <v>0</v>
      </c>
      <c r="P89" s="112">
        <f t="shared" si="425"/>
        <v>0</v>
      </c>
      <c r="Q89" s="112">
        <f t="shared" si="426"/>
        <v>0</v>
      </c>
      <c r="R89" s="113"/>
      <c r="S89" s="113"/>
      <c r="T89" s="113"/>
      <c r="U89" s="114"/>
      <c r="V89" s="230">
        <f t="shared" si="350"/>
        <v>0</v>
      </c>
      <c r="W89" s="230">
        <f t="shared" si="351"/>
        <v>0</v>
      </c>
      <c r="X89" s="230">
        <f t="shared" si="352"/>
        <v>0</v>
      </c>
      <c r="Y89" s="230">
        <f t="shared" si="353"/>
        <v>0</v>
      </c>
      <c r="Z89" s="230">
        <f t="shared" si="354"/>
        <v>0</v>
      </c>
      <c r="AA89" s="230">
        <f t="shared" si="355"/>
        <v>0</v>
      </c>
      <c r="AB89" s="230">
        <f t="shared" si="356"/>
        <v>0</v>
      </c>
      <c r="AC89" s="230">
        <f t="shared" si="357"/>
        <v>0</v>
      </c>
      <c r="AD89" s="230">
        <f t="shared" si="358"/>
        <v>0</v>
      </c>
      <c r="AE89" s="230">
        <f t="shared" si="359"/>
        <v>0</v>
      </c>
      <c r="AF89" s="230">
        <f t="shared" si="360"/>
        <v>0</v>
      </c>
      <c r="AG89" s="230">
        <f t="shared" si="361"/>
        <v>0</v>
      </c>
      <c r="AH89" s="230">
        <f t="shared" si="362"/>
        <v>0</v>
      </c>
      <c r="AI89" s="230">
        <f t="shared" si="363"/>
        <v>0</v>
      </c>
      <c r="AJ89" s="230">
        <f t="shared" si="364"/>
        <v>0</v>
      </c>
      <c r="AK89" s="230">
        <f t="shared" si="365"/>
        <v>0</v>
      </c>
      <c r="AL89" s="230">
        <f t="shared" si="366"/>
        <v>0</v>
      </c>
      <c r="AM89" s="230">
        <f t="shared" si="367"/>
        <v>0</v>
      </c>
      <c r="AN89" s="230">
        <f t="shared" si="368"/>
        <v>0</v>
      </c>
      <c r="AO89" s="230">
        <f t="shared" si="369"/>
        <v>0</v>
      </c>
      <c r="AP89" s="230">
        <f t="shared" si="370"/>
        <v>0</v>
      </c>
      <c r="AQ89" s="231">
        <f t="shared" ref="AQ89" si="438">IF(G89=0,0,IF(OR(G88&gt;=4,G89&gt;=4)=TRUE,0,IF(AND(J88=0,J89=0)=TRUE,0,IF((AS88+AS89)&lt;=$T$9,0,IF((AS88+AS89)&gt;$T$9,IF(J89=0,IF(((C88+E88)*24)+$T$8&gt;(B90+D88)*24,IF(((((C88+E88)*24)+$T$8)-((B90+D88)*24)-AR90)&gt;0,(((C88+E88)*24)+$T$8)-((B90+D88)*24)-AR90,IF(((C89+E89)*24)+$T$8&gt;(B90+D88)*24,IF(((((C89+E89)*24)+$T$8)-((B90+D88)*24)-AR90)&gt;0,(((C89+E89)*24)+$T$8)-((B90+D88)*24)-AR90,0))))))))))</f>
        <v>0</v>
      </c>
      <c r="AS89" s="231">
        <f t="shared" si="372"/>
        <v>0</v>
      </c>
      <c r="AT89" s="230">
        <f>IF(AT88=1,0,IF(AND(G89=1,J89&gt;0)=TRUE,1,0))</f>
        <v>0</v>
      </c>
      <c r="AU89" s="230">
        <f>IF(AU88=1,0,IF(G89=2,1,0))</f>
        <v>0</v>
      </c>
      <c r="AV89" s="230">
        <f>IF(AV88=1,0,IF(G89=3,1,0))</f>
        <v>0</v>
      </c>
      <c r="AW89" s="230">
        <f>IF(AW88=1,0,IF(G89=4,1,0))</f>
        <v>0</v>
      </c>
      <c r="AX89" s="230">
        <f>IF(AX88=1,0,IF(G89=5,1,0))</f>
        <v>0</v>
      </c>
      <c r="AY89" s="230">
        <f>IF(AY88=1,0,IF(G89=6,1,0))</f>
        <v>0</v>
      </c>
      <c r="AZ89" s="230">
        <f>IF(AZ88=1,0,IF(G89=7,1,0))</f>
        <v>0</v>
      </c>
      <c r="BA89" s="230">
        <f>IF(BA88=1,0,IF(G89=8,1,0))</f>
        <v>0</v>
      </c>
      <c r="BB89" s="230">
        <f>IF(BB88=1,0,IF(G89=9,1,0))</f>
        <v>0</v>
      </c>
      <c r="BC89" s="230">
        <f>IF(J88+J89&gt;0,BC87+1,IF(BC87&lt;=6,0,BC87-6))</f>
        <v>0</v>
      </c>
      <c r="BD89" s="230">
        <f>IF(BC89&gt;13,1,0)</f>
        <v>0</v>
      </c>
      <c r="BE89" s="230">
        <f>IF($J88+$J89&gt;0,$BC87+1,0)</f>
        <v>0</v>
      </c>
    </row>
    <row r="90" spans="1:57" ht="9" customHeight="1">
      <c r="A90" s="73">
        <f t="shared" si="431"/>
        <v>42975</v>
      </c>
      <c r="B90" s="74">
        <f>B88+1</f>
        <v>42975</v>
      </c>
      <c r="C90" s="74">
        <f t="shared" si="419"/>
        <v>42975</v>
      </c>
      <c r="D90" s="75">
        <v>0</v>
      </c>
      <c r="E90" s="76">
        <f t="shared" si="436"/>
        <v>0</v>
      </c>
      <c r="F90" s="77">
        <v>0</v>
      </c>
      <c r="G90" s="78">
        <v>1</v>
      </c>
      <c r="H90" s="78"/>
      <c r="I90" s="79"/>
      <c r="J90" s="80">
        <f t="shared" si="428"/>
        <v>0</v>
      </c>
      <c r="K90" s="80">
        <f t="shared" si="429"/>
        <v>0</v>
      </c>
      <c r="L90" s="80">
        <f t="shared" si="421"/>
        <v>0</v>
      </c>
      <c r="M90" s="80">
        <f t="shared" si="422"/>
        <v>0</v>
      </c>
      <c r="N90" s="80" t="b">
        <f t="shared" si="423"/>
        <v>0</v>
      </c>
      <c r="O90" s="80">
        <f t="shared" si="424"/>
        <v>0</v>
      </c>
      <c r="P90" s="80">
        <f t="shared" si="425"/>
        <v>0</v>
      </c>
      <c r="Q90" s="80">
        <f t="shared" si="426"/>
        <v>0</v>
      </c>
      <c r="R90" s="81"/>
      <c r="S90" s="81"/>
      <c r="T90" s="81"/>
      <c r="U90" s="82"/>
      <c r="V90" s="230">
        <f t="shared" si="350"/>
        <v>0</v>
      </c>
      <c r="W90" s="230">
        <f t="shared" si="351"/>
        <v>0</v>
      </c>
      <c r="X90" s="230" t="b">
        <f t="shared" si="352"/>
        <v>0</v>
      </c>
      <c r="Y90" s="230">
        <f t="shared" si="353"/>
        <v>0</v>
      </c>
      <c r="Z90" s="230">
        <f t="shared" si="354"/>
        <v>0</v>
      </c>
      <c r="AA90" s="230">
        <f t="shared" si="355"/>
        <v>0</v>
      </c>
      <c r="AB90" s="230">
        <f t="shared" si="356"/>
        <v>0</v>
      </c>
      <c r="AC90" s="230">
        <f t="shared" si="357"/>
        <v>0</v>
      </c>
      <c r="AD90" s="230">
        <f t="shared" si="358"/>
        <v>0</v>
      </c>
      <c r="AE90" s="230">
        <f t="shared" si="359"/>
        <v>0</v>
      </c>
      <c r="AF90" s="230">
        <f t="shared" si="360"/>
        <v>0</v>
      </c>
      <c r="AG90" s="230">
        <f t="shared" si="361"/>
        <v>0</v>
      </c>
      <c r="AH90" s="230">
        <f t="shared" si="362"/>
        <v>0</v>
      </c>
      <c r="AI90" s="230">
        <f t="shared" si="363"/>
        <v>0</v>
      </c>
      <c r="AJ90" s="230">
        <f t="shared" si="364"/>
        <v>0</v>
      </c>
      <c r="AK90" s="230">
        <f t="shared" si="365"/>
        <v>0</v>
      </c>
      <c r="AL90" s="230">
        <f t="shared" si="366"/>
        <v>0</v>
      </c>
      <c r="AM90" s="230">
        <f t="shared" si="367"/>
        <v>0</v>
      </c>
      <c r="AN90" s="230">
        <f t="shared" si="368"/>
        <v>0</v>
      </c>
      <c r="AO90" s="230">
        <f t="shared" si="369"/>
        <v>0</v>
      </c>
      <c r="AP90" s="230">
        <f t="shared" si="370"/>
        <v>0</v>
      </c>
      <c r="AR90" s="231">
        <f t="shared" ref="AR90" si="439">IF(G90=0,0,IF(OR(G88&gt;=4,G89&gt;=4)=TRUE,0,IF(J90=0,0,IF(AND(J89&gt;0,(((B90+D90)-(C89+E89))*24)&lt;$T$8)=TRUE,$T$8-(((B90+D90)-(C89+E89))*24),IF(AND(J88&gt;0,(((B90+D90)-(C88+E88))*24)&lt;$T$8)=TRUE,$T$8-(((B90+D90)-(C88+E88))*24),0)))))</f>
        <v>0</v>
      </c>
      <c r="AS90" s="231">
        <f t="shared" si="372"/>
        <v>0</v>
      </c>
      <c r="AT90" s="230">
        <f>IF(AND(G90=1,J90&gt;0)=TRUE,1,0)</f>
        <v>0</v>
      </c>
      <c r="AU90" s="230">
        <f>IF(G90=2,1,0)</f>
        <v>0</v>
      </c>
      <c r="AV90" s="230">
        <f>IF(G90=3,1,0)</f>
        <v>0</v>
      </c>
      <c r="AW90" s="230">
        <f>IF(G90=4,1,0)</f>
        <v>0</v>
      </c>
      <c r="AX90" s="230">
        <f>IF(G90=5,1,0)</f>
        <v>0</v>
      </c>
      <c r="AY90" s="230">
        <f>IF(G90=6,1,0)</f>
        <v>0</v>
      </c>
      <c r="AZ90" s="230">
        <f>IF(G90=7,1,0)</f>
        <v>0</v>
      </c>
      <c r="BA90" s="230">
        <f>IF(G90=8,1,0)</f>
        <v>0</v>
      </c>
      <c r="BB90" s="230">
        <f>IF(G90=9,1,0)</f>
        <v>0</v>
      </c>
    </row>
    <row r="91" spans="1:57" ht="9" customHeight="1">
      <c r="A91" s="105">
        <f>B90</f>
        <v>42975</v>
      </c>
      <c r="B91" s="106">
        <f>C90</f>
        <v>42975</v>
      </c>
      <c r="C91" s="106">
        <f t="shared" si="419"/>
        <v>42975</v>
      </c>
      <c r="D91" s="107">
        <v>0</v>
      </c>
      <c r="E91" s="108">
        <f t="shared" si="436"/>
        <v>0</v>
      </c>
      <c r="F91" s="109">
        <v>0</v>
      </c>
      <c r="G91" s="110">
        <v>1</v>
      </c>
      <c r="H91" s="110"/>
      <c r="I91" s="111"/>
      <c r="J91" s="112">
        <f t="shared" si="428"/>
        <v>0</v>
      </c>
      <c r="K91" s="112">
        <f t="shared" si="429"/>
        <v>0</v>
      </c>
      <c r="L91" s="112">
        <f t="shared" si="421"/>
        <v>0</v>
      </c>
      <c r="M91" s="112">
        <f t="shared" si="422"/>
        <v>0</v>
      </c>
      <c r="N91" s="112" t="b">
        <f t="shared" si="423"/>
        <v>0</v>
      </c>
      <c r="O91" s="112">
        <f t="shared" si="424"/>
        <v>0</v>
      </c>
      <c r="P91" s="112">
        <f t="shared" si="425"/>
        <v>0</v>
      </c>
      <c r="Q91" s="112">
        <f t="shared" si="426"/>
        <v>0</v>
      </c>
      <c r="R91" s="113"/>
      <c r="S91" s="113"/>
      <c r="T91" s="113"/>
      <c r="U91" s="114"/>
      <c r="V91" s="230">
        <f t="shared" si="350"/>
        <v>0</v>
      </c>
      <c r="W91" s="230">
        <f t="shared" si="351"/>
        <v>0</v>
      </c>
      <c r="X91" s="230" t="b">
        <f t="shared" si="352"/>
        <v>0</v>
      </c>
      <c r="Y91" s="230">
        <f t="shared" si="353"/>
        <v>0</v>
      </c>
      <c r="Z91" s="230">
        <f t="shared" si="354"/>
        <v>0</v>
      </c>
      <c r="AA91" s="230">
        <f t="shared" si="355"/>
        <v>0</v>
      </c>
      <c r="AB91" s="230">
        <f t="shared" si="356"/>
        <v>0</v>
      </c>
      <c r="AC91" s="230">
        <f t="shared" si="357"/>
        <v>0</v>
      </c>
      <c r="AD91" s="230">
        <f t="shared" si="358"/>
        <v>0</v>
      </c>
      <c r="AE91" s="230">
        <f t="shared" si="359"/>
        <v>0</v>
      </c>
      <c r="AF91" s="230">
        <f t="shared" si="360"/>
        <v>0</v>
      </c>
      <c r="AG91" s="230">
        <f t="shared" si="361"/>
        <v>0</v>
      </c>
      <c r="AH91" s="230">
        <f t="shared" si="362"/>
        <v>0</v>
      </c>
      <c r="AI91" s="230">
        <f t="shared" si="363"/>
        <v>0</v>
      </c>
      <c r="AJ91" s="230">
        <f t="shared" si="364"/>
        <v>0</v>
      </c>
      <c r="AK91" s="230">
        <f t="shared" si="365"/>
        <v>0</v>
      </c>
      <c r="AL91" s="230">
        <f t="shared" si="366"/>
        <v>0</v>
      </c>
      <c r="AM91" s="230">
        <f t="shared" si="367"/>
        <v>0</v>
      </c>
      <c r="AN91" s="230">
        <f t="shared" si="368"/>
        <v>0</v>
      </c>
      <c r="AO91" s="230">
        <f t="shared" si="369"/>
        <v>0</v>
      </c>
      <c r="AP91" s="230">
        <f t="shared" si="370"/>
        <v>0</v>
      </c>
      <c r="AQ91" s="231">
        <f t="shared" ref="AQ91" si="440">IF(G91=0,0,IF(OR(G90&gt;=4,G91&gt;=4)=TRUE,0,IF(AND(J90=0,J91=0)=TRUE,0,IF((AS90+AS91)&lt;=$T$9,0,IF((AS90+AS91)&gt;$T$9,IF(J91=0,IF(((C90+E90)*24)+$T$8&gt;(B92+D90)*24,IF(((((C90+E90)*24)+$T$8)-((B92+D90)*24)-AR92)&gt;0,(((C90+E90)*24)+$T$8)-((B92+D90)*24)-AR92,IF(((C91+E91)*24)+$T$8&gt;(B92+D90)*24,IF(((((C91+E91)*24)+$T$8)-((B92+D90)*24)-AR92)&gt;0,(((C91+E91)*24)+$T$8)-((B92+D90)*24)-AR92,0))))))))))</f>
        <v>0</v>
      </c>
      <c r="AS91" s="231">
        <f t="shared" si="372"/>
        <v>0</v>
      </c>
      <c r="AT91" s="230">
        <f>IF(AT90=1,0,IF(AND(G91=1,J91&gt;0)=TRUE,1,0))</f>
        <v>0</v>
      </c>
      <c r="AU91" s="230">
        <f>IF(AU90=1,0,IF(G91=2,1,0))</f>
        <v>0</v>
      </c>
      <c r="AV91" s="230">
        <f>IF(AV90=1,0,IF(G91=3,1,0))</f>
        <v>0</v>
      </c>
      <c r="AW91" s="230">
        <f>IF(AW90=1,0,IF(G91=4,1,0))</f>
        <v>0</v>
      </c>
      <c r="AX91" s="230">
        <f>IF(AX90=1,0,IF(G91=5,1,0))</f>
        <v>0</v>
      </c>
      <c r="AY91" s="230">
        <f>IF(AY90=1,0,IF(G91=6,1,0))</f>
        <v>0</v>
      </c>
      <c r="AZ91" s="230">
        <f>IF(AZ90=1,0,IF(G91=7,1,0))</f>
        <v>0</v>
      </c>
      <c r="BA91" s="230">
        <f>IF(BA90=1,0,IF(G91=8,1,0))</f>
        <v>0</v>
      </c>
      <c r="BB91" s="230">
        <f>IF(BB90=1,0,IF(G91=9,1,0))</f>
        <v>0</v>
      </c>
      <c r="BC91" s="230">
        <f>IF(J90+J91&gt;0,BC89+1,IF(BC89&lt;=6,0,BC89-6))</f>
        <v>0</v>
      </c>
      <c r="BD91" s="230">
        <f>IF(BC91&gt;13,1,0)</f>
        <v>0</v>
      </c>
      <c r="BE91" s="230">
        <f>IF($J90+$J91&gt;0,$BC89+1,0)</f>
        <v>0</v>
      </c>
    </row>
    <row r="92" spans="1:57" ht="9" customHeight="1">
      <c r="A92" s="73">
        <f t="shared" si="431"/>
        <v>42976</v>
      </c>
      <c r="B92" s="74">
        <f>B90+1</f>
        <v>42976</v>
      </c>
      <c r="C92" s="74">
        <f t="shared" si="419"/>
        <v>42976</v>
      </c>
      <c r="D92" s="75">
        <v>0</v>
      </c>
      <c r="E92" s="76">
        <f t="shared" si="436"/>
        <v>0</v>
      </c>
      <c r="F92" s="77">
        <v>0</v>
      </c>
      <c r="G92" s="78">
        <v>1</v>
      </c>
      <c r="H92" s="78"/>
      <c r="I92" s="79"/>
      <c r="J92" s="80">
        <f t="shared" si="428"/>
        <v>0</v>
      </c>
      <c r="K92" s="80">
        <f t="shared" si="429"/>
        <v>0</v>
      </c>
      <c r="L92" s="80">
        <f t="shared" si="421"/>
        <v>0</v>
      </c>
      <c r="M92" s="80">
        <f t="shared" si="422"/>
        <v>0</v>
      </c>
      <c r="N92" s="80" t="b">
        <f t="shared" si="423"/>
        <v>0</v>
      </c>
      <c r="O92" s="80">
        <f t="shared" si="424"/>
        <v>0</v>
      </c>
      <c r="P92" s="80">
        <f t="shared" si="425"/>
        <v>0</v>
      </c>
      <c r="Q92" s="80">
        <f t="shared" si="426"/>
        <v>0</v>
      </c>
      <c r="R92" s="81"/>
      <c r="S92" s="81"/>
      <c r="T92" s="81"/>
      <c r="U92" s="82"/>
      <c r="V92" s="230">
        <f t="shared" si="350"/>
        <v>0</v>
      </c>
      <c r="W92" s="230">
        <f t="shared" si="351"/>
        <v>0</v>
      </c>
      <c r="X92" s="230" t="b">
        <f t="shared" si="352"/>
        <v>0</v>
      </c>
      <c r="Y92" s="230">
        <f t="shared" si="353"/>
        <v>0</v>
      </c>
      <c r="Z92" s="230">
        <f t="shared" si="354"/>
        <v>0</v>
      </c>
      <c r="AA92" s="230">
        <f t="shared" si="355"/>
        <v>0</v>
      </c>
      <c r="AB92" s="230">
        <f t="shared" si="356"/>
        <v>0</v>
      </c>
      <c r="AC92" s="230">
        <f t="shared" si="357"/>
        <v>0</v>
      </c>
      <c r="AD92" s="230">
        <f t="shared" si="358"/>
        <v>0</v>
      </c>
      <c r="AE92" s="230">
        <f t="shared" si="359"/>
        <v>0</v>
      </c>
      <c r="AF92" s="230">
        <f t="shared" si="360"/>
        <v>0</v>
      </c>
      <c r="AG92" s="230">
        <f t="shared" si="361"/>
        <v>0</v>
      </c>
      <c r="AH92" s="230">
        <f t="shared" si="362"/>
        <v>0</v>
      </c>
      <c r="AI92" s="230">
        <f t="shared" si="363"/>
        <v>0</v>
      </c>
      <c r="AJ92" s="230">
        <f t="shared" si="364"/>
        <v>0</v>
      </c>
      <c r="AK92" s="230">
        <f t="shared" si="365"/>
        <v>0</v>
      </c>
      <c r="AL92" s="230">
        <f t="shared" si="366"/>
        <v>0</v>
      </c>
      <c r="AM92" s="230">
        <f t="shared" si="367"/>
        <v>0</v>
      </c>
      <c r="AN92" s="230">
        <f t="shared" si="368"/>
        <v>0</v>
      </c>
      <c r="AO92" s="230">
        <f t="shared" si="369"/>
        <v>0</v>
      </c>
      <c r="AP92" s="230">
        <f t="shared" si="370"/>
        <v>0</v>
      </c>
      <c r="AR92" s="231">
        <f t="shared" ref="AR92" si="441">IF(G92=0,0,IF(OR(G90&gt;=4,G91&gt;=4)=TRUE,0,IF(J92=0,0,IF(AND(J91&gt;0,(((B92+D92)-(C91+E91))*24)&lt;$T$8)=TRUE,$T$8-(((B92+D92)-(C91+E91))*24),IF(AND(J90&gt;0,(((B92+D92)-(C90+E90))*24)&lt;$T$8)=TRUE,$T$8-(((B92+D92)-(C90+E90))*24),0)))))</f>
        <v>0</v>
      </c>
      <c r="AS92" s="231">
        <f t="shared" si="372"/>
        <v>0</v>
      </c>
      <c r="AT92" s="230">
        <f>IF(AND(G92=1,J92&gt;0)=TRUE,1,0)</f>
        <v>0</v>
      </c>
      <c r="AU92" s="230">
        <f>IF(G92=2,1,0)</f>
        <v>0</v>
      </c>
      <c r="AV92" s="230">
        <f>IF(G92=3,1,0)</f>
        <v>0</v>
      </c>
      <c r="AW92" s="230">
        <f>IF(G92=4,1,0)</f>
        <v>0</v>
      </c>
      <c r="AX92" s="230">
        <f>IF(G92=5,1,0)</f>
        <v>0</v>
      </c>
      <c r="AY92" s="230">
        <f>IF(G92=6,1,0)</f>
        <v>0</v>
      </c>
      <c r="AZ92" s="230">
        <f>IF(G92=7,1,0)</f>
        <v>0</v>
      </c>
      <c r="BA92" s="230">
        <f>IF(G92=8,1,0)</f>
        <v>0</v>
      </c>
      <c r="BB92" s="230">
        <f>IF(G92=9,1,0)</f>
        <v>0</v>
      </c>
    </row>
    <row r="93" spans="1:57" ht="9" customHeight="1">
      <c r="A93" s="105">
        <f>B92</f>
        <v>42976</v>
      </c>
      <c r="B93" s="106">
        <f>C92</f>
        <v>42976</v>
      </c>
      <c r="C93" s="106">
        <f t="shared" si="419"/>
        <v>42976</v>
      </c>
      <c r="D93" s="107">
        <v>0</v>
      </c>
      <c r="E93" s="108">
        <f t="shared" si="436"/>
        <v>0</v>
      </c>
      <c r="F93" s="109">
        <v>0</v>
      </c>
      <c r="G93" s="110">
        <v>1</v>
      </c>
      <c r="H93" s="110"/>
      <c r="I93" s="111"/>
      <c r="J93" s="112">
        <f t="shared" si="428"/>
        <v>0</v>
      </c>
      <c r="K93" s="112">
        <f t="shared" si="429"/>
        <v>0</v>
      </c>
      <c r="L93" s="112">
        <f t="shared" si="421"/>
        <v>0</v>
      </c>
      <c r="M93" s="112">
        <f t="shared" si="422"/>
        <v>0</v>
      </c>
      <c r="N93" s="112" t="b">
        <f t="shared" si="423"/>
        <v>0</v>
      </c>
      <c r="O93" s="112">
        <f t="shared" si="424"/>
        <v>0</v>
      </c>
      <c r="P93" s="112">
        <f t="shared" si="425"/>
        <v>0</v>
      </c>
      <c r="Q93" s="112">
        <f t="shared" si="426"/>
        <v>0</v>
      </c>
      <c r="R93" s="113"/>
      <c r="S93" s="113"/>
      <c r="T93" s="113"/>
      <c r="U93" s="114"/>
      <c r="V93" s="230">
        <f t="shared" si="350"/>
        <v>0</v>
      </c>
      <c r="W93" s="230">
        <f t="shared" si="351"/>
        <v>0</v>
      </c>
      <c r="X93" s="230" t="b">
        <f t="shared" si="352"/>
        <v>0</v>
      </c>
      <c r="Y93" s="230">
        <f t="shared" si="353"/>
        <v>0</v>
      </c>
      <c r="Z93" s="230">
        <f t="shared" si="354"/>
        <v>0</v>
      </c>
      <c r="AA93" s="230">
        <f t="shared" si="355"/>
        <v>0</v>
      </c>
      <c r="AB93" s="230">
        <f t="shared" si="356"/>
        <v>0</v>
      </c>
      <c r="AC93" s="230">
        <f t="shared" si="357"/>
        <v>0</v>
      </c>
      <c r="AD93" s="230">
        <f t="shared" si="358"/>
        <v>0</v>
      </c>
      <c r="AE93" s="230">
        <f t="shared" si="359"/>
        <v>0</v>
      </c>
      <c r="AF93" s="230">
        <f t="shared" si="360"/>
        <v>0</v>
      </c>
      <c r="AG93" s="230">
        <f t="shared" si="361"/>
        <v>0</v>
      </c>
      <c r="AH93" s="230">
        <f t="shared" si="362"/>
        <v>0</v>
      </c>
      <c r="AI93" s="230">
        <f t="shared" si="363"/>
        <v>0</v>
      </c>
      <c r="AJ93" s="230">
        <f t="shared" si="364"/>
        <v>0</v>
      </c>
      <c r="AK93" s="230">
        <f t="shared" si="365"/>
        <v>0</v>
      </c>
      <c r="AL93" s="230">
        <f t="shared" si="366"/>
        <v>0</v>
      </c>
      <c r="AM93" s="230">
        <f t="shared" si="367"/>
        <v>0</v>
      </c>
      <c r="AN93" s="230">
        <f t="shared" si="368"/>
        <v>0</v>
      </c>
      <c r="AO93" s="230">
        <f t="shared" si="369"/>
        <v>0</v>
      </c>
      <c r="AP93" s="230">
        <f t="shared" si="370"/>
        <v>0</v>
      </c>
      <c r="AQ93" s="231">
        <f t="shared" ref="AQ93" si="442">IF(G93=0,0,IF(OR(G92&gt;=4,G93&gt;=4)=TRUE,0,IF(AND(J92=0,J93=0)=TRUE,0,IF((AS92+AS93)&lt;=$T$9,0,IF((AS92+AS93)&gt;$T$9,IF(J93=0,IF(((C92+E92)*24)+$T$8&gt;(B94+D92)*24,IF(((((C92+E92)*24)+$T$8)-((B94+D92)*24)-AR94)&gt;0,(((C92+E92)*24)+$T$8)-((B94+D92)*24)-AR94,IF(((C93+E93)*24)+$T$8&gt;(B94+D92)*24,IF(((((C93+E93)*24)+$T$8)-((B94+D92)*24)-AR94)&gt;0,(((C93+E93)*24)+$T$8)-((B94+D92)*24)-AR94,0))))))))))</f>
        <v>0</v>
      </c>
      <c r="AS93" s="231">
        <f t="shared" si="372"/>
        <v>0</v>
      </c>
      <c r="AT93" s="230">
        <f>IF(AT92=1,0,IF(AND(G93=1,J93&gt;0)=TRUE,1,0))</f>
        <v>0</v>
      </c>
      <c r="AU93" s="230">
        <f>IF(AU92=1,0,IF(G93=2,1,0))</f>
        <v>0</v>
      </c>
      <c r="AV93" s="230">
        <f>IF(AV92=1,0,IF(G93=3,1,0))</f>
        <v>0</v>
      </c>
      <c r="AW93" s="230">
        <f>IF(AW92=1,0,IF(G93=4,1,0))</f>
        <v>0</v>
      </c>
      <c r="AX93" s="230">
        <f>IF(AX92=1,0,IF(G93=5,1,0))</f>
        <v>0</v>
      </c>
      <c r="AY93" s="230">
        <f>IF(AY92=1,0,IF(G93=6,1,0))</f>
        <v>0</v>
      </c>
      <c r="AZ93" s="230">
        <f>IF(AZ92=1,0,IF(G93=7,1,0))</f>
        <v>0</v>
      </c>
      <c r="BA93" s="230">
        <f>IF(BA92=1,0,IF(G93=8,1,0))</f>
        <v>0</v>
      </c>
      <c r="BB93" s="230">
        <f>IF(BB92=1,0,IF(G93=9,1,0))</f>
        <v>0</v>
      </c>
      <c r="BC93" s="230">
        <f>IF(J92+J93&gt;0,BC91+1,IF(BC91&lt;=6,0,BC91-6))</f>
        <v>0</v>
      </c>
      <c r="BD93" s="230">
        <f>IF(BC93&gt;13,1,0)</f>
        <v>0</v>
      </c>
      <c r="BE93" s="230">
        <f>IF($J92+$J93&gt;0,$BC91+1,0)</f>
        <v>0</v>
      </c>
    </row>
    <row r="94" spans="1:57" ht="9" customHeight="1">
      <c r="A94" s="73">
        <f t="shared" ref="A94" si="443">B94</f>
        <v>42977</v>
      </c>
      <c r="B94" s="74">
        <f>B92+1</f>
        <v>42977</v>
      </c>
      <c r="C94" s="74">
        <f t="shared" si="419"/>
        <v>42977</v>
      </c>
      <c r="D94" s="75">
        <v>0</v>
      </c>
      <c r="E94" s="76">
        <f t="shared" si="436"/>
        <v>0</v>
      </c>
      <c r="F94" s="77">
        <v>0</v>
      </c>
      <c r="G94" s="78">
        <v>1</v>
      </c>
      <c r="H94" s="78"/>
      <c r="I94" s="79"/>
      <c r="J94" s="80">
        <f t="shared" si="428"/>
        <v>0</v>
      </c>
      <c r="K94" s="80">
        <f t="shared" si="429"/>
        <v>0</v>
      </c>
      <c r="L94" s="80">
        <f t="shared" si="421"/>
        <v>0</v>
      </c>
      <c r="M94" s="80">
        <f t="shared" si="422"/>
        <v>0</v>
      </c>
      <c r="N94" s="80" t="b">
        <f t="shared" si="423"/>
        <v>0</v>
      </c>
      <c r="O94" s="80">
        <f t="shared" si="424"/>
        <v>0</v>
      </c>
      <c r="P94" s="80">
        <f t="shared" si="425"/>
        <v>0</v>
      </c>
      <c r="Q94" s="80">
        <f t="shared" si="426"/>
        <v>0</v>
      </c>
      <c r="R94" s="81"/>
      <c r="S94" s="81"/>
      <c r="T94" s="81"/>
      <c r="U94" s="82"/>
      <c r="V94" s="230">
        <f t="shared" si="350"/>
        <v>0</v>
      </c>
      <c r="W94" s="230">
        <f t="shared" si="351"/>
        <v>0</v>
      </c>
      <c r="X94" s="230" t="b">
        <f t="shared" si="352"/>
        <v>0</v>
      </c>
      <c r="Y94" s="230">
        <f t="shared" si="353"/>
        <v>0</v>
      </c>
      <c r="Z94" s="230">
        <f t="shared" si="354"/>
        <v>0</v>
      </c>
      <c r="AA94" s="230">
        <f t="shared" si="355"/>
        <v>0</v>
      </c>
      <c r="AB94" s="230">
        <f t="shared" si="356"/>
        <v>0</v>
      </c>
      <c r="AC94" s="230">
        <f t="shared" si="357"/>
        <v>0</v>
      </c>
      <c r="AD94" s="230">
        <f t="shared" si="358"/>
        <v>0</v>
      </c>
      <c r="AE94" s="230">
        <f t="shared" si="359"/>
        <v>0</v>
      </c>
      <c r="AF94" s="230">
        <f t="shared" si="360"/>
        <v>0</v>
      </c>
      <c r="AG94" s="230">
        <f t="shared" si="361"/>
        <v>0</v>
      </c>
      <c r="AH94" s="230">
        <f t="shared" si="362"/>
        <v>0</v>
      </c>
      <c r="AI94" s="230">
        <f t="shared" si="363"/>
        <v>0</v>
      </c>
      <c r="AJ94" s="230">
        <f t="shared" si="364"/>
        <v>0</v>
      </c>
      <c r="AK94" s="230">
        <f t="shared" si="365"/>
        <v>0</v>
      </c>
      <c r="AL94" s="230">
        <f t="shared" si="366"/>
        <v>0</v>
      </c>
      <c r="AM94" s="230">
        <f t="shared" si="367"/>
        <v>0</v>
      </c>
      <c r="AN94" s="230">
        <f t="shared" si="368"/>
        <v>0</v>
      </c>
      <c r="AO94" s="230">
        <f t="shared" si="369"/>
        <v>0</v>
      </c>
      <c r="AP94" s="230">
        <f t="shared" si="370"/>
        <v>0</v>
      </c>
      <c r="AR94" s="231">
        <f t="shared" ref="AR94" si="444">IF(G94=0,0,IF(OR(G92&gt;=4,G93&gt;=4)=TRUE,0,IF(J94=0,0,IF(AND(J93&gt;0,(((B94+D94)-(C93+E93))*24)&lt;$T$8)=TRUE,$T$8-(((B94+D94)-(C93+E93))*24),IF(AND(J92&gt;0,(((B94+D94)-(C92+E92))*24)&lt;$T$8)=TRUE,$T$8-(((B94+D94)-(C92+E92))*24),0)))))</f>
        <v>0</v>
      </c>
      <c r="AS94" s="231">
        <f t="shared" si="372"/>
        <v>0</v>
      </c>
      <c r="AT94" s="230">
        <f>IF(AND(G94=1,J94&gt;0)=TRUE,1,0)</f>
        <v>0</v>
      </c>
      <c r="AU94" s="230">
        <f>IF(G94=2,1,0)</f>
        <v>0</v>
      </c>
      <c r="AV94" s="230">
        <f>IF(G94=3,1,0)</f>
        <v>0</v>
      </c>
      <c r="AW94" s="230">
        <f>IF(G94=4,1,0)</f>
        <v>0</v>
      </c>
      <c r="AX94" s="230">
        <f>IF(G94=5,1,0)</f>
        <v>0</v>
      </c>
      <c r="AY94" s="230">
        <f>IF(G94=6,1,0)</f>
        <v>0</v>
      </c>
      <c r="AZ94" s="230">
        <f>IF(G94=7,1,0)</f>
        <v>0</v>
      </c>
      <c r="BA94" s="230">
        <f>IF(G94=8,1,0)</f>
        <v>0</v>
      </c>
      <c r="BB94" s="230">
        <f>IF(G94=9,1,0)</f>
        <v>0</v>
      </c>
    </row>
    <row r="95" spans="1:57" ht="9.9499999999999993" customHeight="1" thickBot="1">
      <c r="A95" s="93">
        <f>B94</f>
        <v>42977</v>
      </c>
      <c r="B95" s="94">
        <f>C94</f>
        <v>42977</v>
      </c>
      <c r="C95" s="94">
        <f t="shared" si="419"/>
        <v>42977</v>
      </c>
      <c r="D95" s="95">
        <v>0</v>
      </c>
      <c r="E95" s="96">
        <f t="shared" si="436"/>
        <v>0</v>
      </c>
      <c r="F95" s="97">
        <v>0</v>
      </c>
      <c r="G95" s="98">
        <v>1</v>
      </c>
      <c r="H95" s="98"/>
      <c r="I95" s="99"/>
      <c r="J95" s="100">
        <f t="shared" si="428"/>
        <v>0</v>
      </c>
      <c r="K95" s="100">
        <f t="shared" si="429"/>
        <v>0</v>
      </c>
      <c r="L95" s="100">
        <f t="shared" si="421"/>
        <v>0</v>
      </c>
      <c r="M95" s="100">
        <f t="shared" si="422"/>
        <v>0</v>
      </c>
      <c r="N95" s="100" t="b">
        <f t="shared" si="423"/>
        <v>0</v>
      </c>
      <c r="O95" s="100">
        <f t="shared" si="424"/>
        <v>0</v>
      </c>
      <c r="P95" s="100">
        <f t="shared" si="425"/>
        <v>0</v>
      </c>
      <c r="Q95" s="100">
        <f t="shared" si="426"/>
        <v>0</v>
      </c>
      <c r="R95" s="101"/>
      <c r="S95" s="101"/>
      <c r="T95" s="101"/>
      <c r="U95" s="102"/>
      <c r="V95" s="230">
        <f t="shared" si="350"/>
        <v>0</v>
      </c>
      <c r="W95" s="230">
        <f t="shared" si="351"/>
        <v>0</v>
      </c>
      <c r="X95" s="230" t="b">
        <f t="shared" si="352"/>
        <v>0</v>
      </c>
      <c r="Y95" s="230">
        <f t="shared" si="353"/>
        <v>0</v>
      </c>
      <c r="Z95" s="230">
        <f t="shared" si="354"/>
        <v>0</v>
      </c>
      <c r="AA95" s="230">
        <f t="shared" si="355"/>
        <v>0</v>
      </c>
      <c r="AB95" s="230">
        <f t="shared" si="356"/>
        <v>0</v>
      </c>
      <c r="AC95" s="230">
        <f t="shared" si="357"/>
        <v>0</v>
      </c>
      <c r="AD95" s="230">
        <f t="shared" si="358"/>
        <v>0</v>
      </c>
      <c r="AE95" s="230">
        <f t="shared" si="359"/>
        <v>0</v>
      </c>
      <c r="AF95" s="230">
        <f t="shared" si="360"/>
        <v>0</v>
      </c>
      <c r="AG95" s="230">
        <f t="shared" si="361"/>
        <v>0</v>
      </c>
      <c r="AH95" s="230">
        <f t="shared" si="362"/>
        <v>0</v>
      </c>
      <c r="AI95" s="230">
        <f t="shared" si="363"/>
        <v>0</v>
      </c>
      <c r="AJ95" s="230">
        <f t="shared" si="364"/>
        <v>0</v>
      </c>
      <c r="AK95" s="230">
        <f t="shared" si="365"/>
        <v>0</v>
      </c>
      <c r="AL95" s="230">
        <f t="shared" si="366"/>
        <v>0</v>
      </c>
      <c r="AM95" s="230">
        <f t="shared" si="367"/>
        <v>0</v>
      </c>
      <c r="AN95" s="230">
        <f t="shared" si="368"/>
        <v>0</v>
      </c>
      <c r="AO95" s="230">
        <f t="shared" si="369"/>
        <v>0</v>
      </c>
      <c r="AP95" s="230">
        <f t="shared" si="370"/>
        <v>0</v>
      </c>
      <c r="AQ95" s="231">
        <v>0</v>
      </c>
      <c r="AS95" s="231">
        <f t="shared" si="372"/>
        <v>0</v>
      </c>
      <c r="AT95" s="230">
        <f>IF(AT94=1,0,IF(AND(G95=1,J95&gt;0)=TRUE,1,0))</f>
        <v>0</v>
      </c>
      <c r="AU95" s="230">
        <f>IF(AU94=1,0,IF(G95=2,1,0))</f>
        <v>0</v>
      </c>
      <c r="AV95" s="230">
        <f>IF(AV94=1,0,IF(G95=3,1,0))</f>
        <v>0</v>
      </c>
      <c r="AW95" s="230">
        <f>IF(AW94=1,0,IF(G95=4,1,0))</f>
        <v>0</v>
      </c>
      <c r="AX95" s="230">
        <f>IF(AX94=1,0,IF(G95=5,1,0))</f>
        <v>0</v>
      </c>
      <c r="AY95" s="230">
        <f>IF(AY94=1,0,IF(G95=6,1,0))</f>
        <v>0</v>
      </c>
      <c r="AZ95" s="230">
        <f>IF(AZ94=1,0,IF(G95=7,1,0))</f>
        <v>0</v>
      </c>
      <c r="BA95" s="230">
        <f>IF(BA94=1,0,IF(G95=8,1,0))</f>
        <v>0</v>
      </c>
      <c r="BB95" s="230">
        <f>IF(BB94=1,0,IF(G95=9,1,0))</f>
        <v>0</v>
      </c>
      <c r="BC95" s="230">
        <f>IF(J94+J95&gt;0,BC93+1,IF(BC93&lt;=6,0,BC93-6))</f>
        <v>0</v>
      </c>
      <c r="BD95" s="230">
        <f>IF(BC95&gt;13,1,0)</f>
        <v>0</v>
      </c>
      <c r="BE95" s="230">
        <f>IF($J94+$J95&gt;0,$BC93+1,0)</f>
        <v>0</v>
      </c>
    </row>
    <row r="96" spans="1:57" ht="2.1" customHeight="1">
      <c r="A96" s="10"/>
      <c r="B96" s="19"/>
      <c r="C96" s="19"/>
      <c r="D96" s="19"/>
      <c r="E96" s="19"/>
      <c r="F96" s="43"/>
      <c r="G96" s="19"/>
      <c r="H96" s="19"/>
      <c r="I96" s="19"/>
      <c r="J96" s="40"/>
      <c r="K96" s="40"/>
      <c r="L96" s="40"/>
      <c r="M96" s="40"/>
      <c r="N96" s="40"/>
      <c r="O96" s="40"/>
      <c r="P96" s="40"/>
      <c r="Q96" s="40"/>
      <c r="R96" s="11"/>
      <c r="S96" s="11"/>
      <c r="T96" s="11"/>
      <c r="U96" s="38"/>
    </row>
    <row r="97" spans="1:57" ht="12" customHeight="1">
      <c r="A97" s="20" t="s">
        <v>75</v>
      </c>
      <c r="B97" s="21" t="s">
        <v>77</v>
      </c>
      <c r="C97" s="22" t="s">
        <v>76</v>
      </c>
      <c r="D97" s="22"/>
      <c r="E97" s="9"/>
      <c r="F97" s="19"/>
      <c r="G97" s="19"/>
      <c r="H97" s="19">
        <f>SUM(H12:H95)</f>
        <v>0</v>
      </c>
      <c r="I97" s="19"/>
      <c r="J97" s="40" t="s">
        <v>42</v>
      </c>
      <c r="K97" s="40"/>
      <c r="L97" s="40">
        <f t="shared" ref="L97:Q97" si="445">SUM(L12:L95)</f>
        <v>0</v>
      </c>
      <c r="M97" s="40">
        <f t="shared" si="445"/>
        <v>0</v>
      </c>
      <c r="N97" s="40">
        <f t="shared" si="445"/>
        <v>0</v>
      </c>
      <c r="O97" s="40">
        <f t="shared" si="445"/>
        <v>0</v>
      </c>
      <c r="P97" s="40">
        <f t="shared" si="445"/>
        <v>0</v>
      </c>
      <c r="Q97" s="40">
        <f t="shared" si="445"/>
        <v>0</v>
      </c>
      <c r="R97" s="11"/>
      <c r="S97" s="11"/>
      <c r="T97" s="11"/>
      <c r="U97" s="38"/>
      <c r="V97" s="230">
        <f t="shared" ref="V97:AR97" si="446">SUM(V12:V96)</f>
        <v>0</v>
      </c>
      <c r="W97" s="230">
        <f t="shared" si="446"/>
        <v>0</v>
      </c>
      <c r="X97" s="230">
        <f t="shared" si="446"/>
        <v>0</v>
      </c>
      <c r="Y97" s="230">
        <f t="shared" si="446"/>
        <v>0</v>
      </c>
      <c r="Z97" s="230">
        <f t="shared" si="446"/>
        <v>0</v>
      </c>
      <c r="AA97" s="230">
        <f t="shared" si="446"/>
        <v>0</v>
      </c>
      <c r="AB97" s="230">
        <f t="shared" si="446"/>
        <v>0</v>
      </c>
      <c r="AC97" s="230">
        <f t="shared" si="446"/>
        <v>0</v>
      </c>
      <c r="AD97" s="230">
        <f t="shared" si="446"/>
        <v>0</v>
      </c>
      <c r="AE97" s="230">
        <f t="shared" si="446"/>
        <v>0</v>
      </c>
      <c r="AF97" s="230">
        <f t="shared" si="446"/>
        <v>0</v>
      </c>
      <c r="AG97" s="230">
        <f t="shared" si="446"/>
        <v>0</v>
      </c>
      <c r="AH97" s="230">
        <f t="shared" si="446"/>
        <v>0</v>
      </c>
      <c r="AI97" s="230">
        <f t="shared" si="446"/>
        <v>0</v>
      </c>
      <c r="AJ97" s="230">
        <f t="shared" si="446"/>
        <v>0</v>
      </c>
      <c r="AK97" s="230">
        <f t="shared" si="446"/>
        <v>0</v>
      </c>
      <c r="AL97" s="230">
        <f t="shared" si="446"/>
        <v>0</v>
      </c>
      <c r="AM97" s="230">
        <f t="shared" si="446"/>
        <v>0</v>
      </c>
      <c r="AN97" s="230">
        <f t="shared" si="446"/>
        <v>0</v>
      </c>
      <c r="AO97" s="230">
        <f t="shared" si="446"/>
        <v>0</v>
      </c>
      <c r="AP97" s="230">
        <f t="shared" si="446"/>
        <v>0</v>
      </c>
      <c r="AQ97" s="231">
        <f t="shared" si="446"/>
        <v>0</v>
      </c>
      <c r="AR97" s="231">
        <f t="shared" si="446"/>
        <v>0</v>
      </c>
      <c r="AT97" s="231">
        <f t="shared" ref="AT97:BB97" si="447">SUM(AT12:AT96)</f>
        <v>0</v>
      </c>
      <c r="AU97" s="231">
        <f t="shared" si="447"/>
        <v>0</v>
      </c>
      <c r="AV97" s="231">
        <f t="shared" si="447"/>
        <v>0</v>
      </c>
      <c r="AW97" s="231">
        <f t="shared" si="447"/>
        <v>0</v>
      </c>
      <c r="AX97" s="231">
        <f t="shared" si="447"/>
        <v>0</v>
      </c>
      <c r="AY97" s="231">
        <f t="shared" si="447"/>
        <v>0</v>
      </c>
      <c r="AZ97" s="231">
        <f t="shared" si="447"/>
        <v>0</v>
      </c>
      <c r="BA97" s="231">
        <f t="shared" si="447"/>
        <v>0</v>
      </c>
      <c r="BB97" s="231">
        <f t="shared" si="447"/>
        <v>0</v>
      </c>
      <c r="BC97" s="231"/>
      <c r="BD97" s="231">
        <f>SUM(BD12:BD96)</f>
        <v>0</v>
      </c>
      <c r="BE97" s="230">
        <f>MAX(BE13:BE95)</f>
        <v>0</v>
      </c>
    </row>
    <row r="98" spans="1:57" ht="9.9499999999999993" customHeight="1">
      <c r="A98" s="10" t="s">
        <v>72</v>
      </c>
      <c r="B98" s="48">
        <f>V97+W97+X97+G120+AQ97</f>
        <v>173.33</v>
      </c>
      <c r="C98" s="48">
        <f>AC97+AG97+AK97+C99+C100</f>
        <v>0</v>
      </c>
      <c r="D98" s="19"/>
      <c r="E98" s="27">
        <f>(B98+C98)*N1</f>
        <v>275419.63670000003</v>
      </c>
      <c r="F98" s="19"/>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19"/>
      <c r="E99" s="27">
        <f>(B99+C99)*N2</f>
        <v>0</v>
      </c>
      <c r="F99" s="19"/>
      <c r="G99" s="24"/>
      <c r="H99" s="19"/>
      <c r="I99" s="19"/>
      <c r="J99" s="11"/>
      <c r="K99" s="10" t="s">
        <v>88</v>
      </c>
      <c r="L99" s="16">
        <f>IF($R$99&gt;$T$2,($T$2-$T$1)*($R$2/100),IF($R$99&gt;$T$1,($R$99-$T$1)*($R$2/100),0))</f>
        <v>0</v>
      </c>
      <c r="M99" s="11"/>
      <c r="N99" s="10" t="s">
        <v>84</v>
      </c>
      <c r="O99" s="11"/>
      <c r="P99" s="11"/>
      <c r="Q99" s="31"/>
      <c r="R99" s="32">
        <f>$R$98-$L$102</f>
        <v>264402.85123200004</v>
      </c>
      <c r="S99" s="11"/>
      <c r="T99" s="11"/>
      <c r="U99" s="38"/>
      <c r="V99" s="230" t="s">
        <v>45</v>
      </c>
      <c r="W99" s="230" t="s">
        <v>46</v>
      </c>
      <c r="X99" s="230" t="s">
        <v>47</v>
      </c>
      <c r="Y99" s="230" t="s">
        <v>57</v>
      </c>
      <c r="Z99" s="230" t="s">
        <v>48</v>
      </c>
      <c r="AA99" s="230" t="s">
        <v>49</v>
      </c>
      <c r="AB99" s="230" t="s">
        <v>50</v>
      </c>
      <c r="AC99" s="230" t="s">
        <v>53</v>
      </c>
      <c r="AD99" s="230" t="s">
        <v>54</v>
      </c>
      <c r="AE99" s="230" t="s">
        <v>55</v>
      </c>
      <c r="AF99" s="230" t="s">
        <v>56</v>
      </c>
      <c r="AG99" s="230" t="s">
        <v>59</v>
      </c>
      <c r="AH99" s="230" t="s">
        <v>58</v>
      </c>
      <c r="AI99" s="230" t="s">
        <v>60</v>
      </c>
      <c r="AJ99" s="230" t="s">
        <v>61</v>
      </c>
      <c r="AK99" s="230" t="s">
        <v>62</v>
      </c>
      <c r="AL99" s="230" t="s">
        <v>63</v>
      </c>
      <c r="AM99" s="230" t="s">
        <v>64</v>
      </c>
      <c r="AN99" s="230" t="s">
        <v>65</v>
      </c>
      <c r="AO99" s="230" t="s">
        <v>51</v>
      </c>
      <c r="AP99" s="230" t="s">
        <v>52</v>
      </c>
      <c r="AQ99" s="231" t="s">
        <v>67</v>
      </c>
      <c r="AR99" s="231" t="s">
        <v>68</v>
      </c>
      <c r="AS99" s="231" t="s">
        <v>71</v>
      </c>
      <c r="AT99" s="230" t="s">
        <v>107</v>
      </c>
      <c r="AU99" s="230" t="s">
        <v>108</v>
      </c>
      <c r="AV99" s="230" t="s">
        <v>109</v>
      </c>
      <c r="AW99" s="230" t="s">
        <v>110</v>
      </c>
      <c r="AX99" s="230" t="s">
        <v>111</v>
      </c>
      <c r="AY99" s="230" t="s">
        <v>112</v>
      </c>
      <c r="AZ99" s="230" t="s">
        <v>113</v>
      </c>
      <c r="BA99" s="230" t="s">
        <v>114</v>
      </c>
      <c r="BB99" s="230" t="s">
        <v>115</v>
      </c>
    </row>
    <row r="100" spans="1:57" ht="9.9499999999999993" customHeight="1">
      <c r="A100" s="10" t="s">
        <v>5</v>
      </c>
      <c r="B100" s="48">
        <f>X97</f>
        <v>0</v>
      </c>
      <c r="C100" s="48">
        <f>AE97+AI97+AM97</f>
        <v>0</v>
      </c>
      <c r="D100" s="19"/>
      <c r="E100" s="27">
        <f>(B100+C100)*N3</f>
        <v>0</v>
      </c>
      <c r="F100" s="19"/>
      <c r="G100" s="24" t="s">
        <v>79</v>
      </c>
      <c r="H100" s="19"/>
      <c r="I100" s="19"/>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19"/>
      <c r="E101" s="27">
        <f>(B101+C101)*N5</f>
        <v>0</v>
      </c>
      <c r="F101" s="19"/>
      <c r="G101" s="24" t="s">
        <v>90</v>
      </c>
      <c r="H101" s="19"/>
      <c r="I101" s="19"/>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19"/>
      <c r="D102" s="19"/>
      <c r="E102" s="27">
        <f>B102*N6</f>
        <v>0</v>
      </c>
      <c r="F102" s="19"/>
      <c r="G102" s="24" t="s">
        <v>16</v>
      </c>
      <c r="H102" s="19"/>
      <c r="I102" s="19"/>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19"/>
      <c r="D103" s="19"/>
      <c r="E103" s="27">
        <f>B103*N7</f>
        <v>0</v>
      </c>
      <c r="F103" s="19"/>
      <c r="G103" s="24" t="s">
        <v>80</v>
      </c>
      <c r="H103" s="19"/>
      <c r="I103" s="19"/>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19" t="s">
        <v>18</v>
      </c>
      <c r="D104" s="19">
        <f>AO97</f>
        <v>0</v>
      </c>
      <c r="E104" s="27">
        <f>(B104+D104)*N1</f>
        <v>0</v>
      </c>
      <c r="F104" s="19"/>
      <c r="G104" s="24" t="s">
        <v>9</v>
      </c>
      <c r="H104" s="19"/>
      <c r="I104" s="19"/>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19"/>
      <c r="G105" s="25" t="s">
        <v>81</v>
      </c>
      <c r="H105" s="26"/>
      <c r="I105" s="26"/>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26"/>
      <c r="C106" s="26"/>
      <c r="D106" s="26"/>
      <c r="E106" s="26"/>
      <c r="F106" s="26"/>
      <c r="G106" s="41"/>
      <c r="H106" s="26"/>
      <c r="I106" s="26"/>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281">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281">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246">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94"/>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ht="15.95" customHeight="1">
      <c r="B145" s="267"/>
      <c r="C145" s="237"/>
      <c r="D145" s="237"/>
      <c r="E145" s="237"/>
      <c r="F145" s="268"/>
      <c r="G145" s="236"/>
      <c r="H145" s="237"/>
      <c r="I145" s="237"/>
      <c r="J145" s="237"/>
      <c r="K145" s="237"/>
      <c r="L145" s="268"/>
      <c r="M145" s="237"/>
      <c r="N145" s="237"/>
      <c r="O145" s="237"/>
      <c r="P145" s="237"/>
      <c r="Q145" s="237"/>
      <c r="R145" s="238"/>
    </row>
    <row r="146" spans="2:18" ht="15.95" customHeight="1">
      <c r="B146" s="267"/>
      <c r="C146" s="237"/>
      <c r="D146" s="237"/>
      <c r="E146" s="237"/>
      <c r="F146" s="268"/>
      <c r="G146" s="236"/>
      <c r="H146" s="237"/>
      <c r="I146" s="237"/>
      <c r="J146" s="237"/>
      <c r="K146" s="237"/>
      <c r="L146" s="268"/>
      <c r="M146" s="237"/>
      <c r="N146" s="237"/>
      <c r="O146" s="237"/>
      <c r="P146" s="237"/>
      <c r="Q146" s="237"/>
      <c r="R146" s="238"/>
    </row>
    <row r="147" spans="2:18" ht="15.95" customHeight="1">
      <c r="B147" s="267"/>
      <c r="C147" s="237"/>
      <c r="D147" s="237"/>
      <c r="E147" s="237"/>
      <c r="F147" s="268"/>
      <c r="G147" s="236"/>
      <c r="H147" s="237"/>
      <c r="I147" s="237"/>
      <c r="J147" s="237"/>
      <c r="K147" s="237"/>
      <c r="L147" s="268"/>
      <c r="M147" s="237"/>
      <c r="N147" s="237"/>
      <c r="O147" s="237"/>
      <c r="P147" s="237"/>
      <c r="Q147" s="237"/>
      <c r="R147" s="238"/>
    </row>
    <row r="148" spans="2:18" ht="15.95" customHeight="1"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9">
    <mergeCell ref="R11:T11"/>
    <mergeCell ref="A8:B8"/>
    <mergeCell ref="A9:B9"/>
    <mergeCell ref="E8:G8"/>
    <mergeCell ref="E9:G9"/>
    <mergeCell ref="C8:D8"/>
    <mergeCell ref="C9:D9"/>
    <mergeCell ref="G121:I121"/>
    <mergeCell ref="J121:K121"/>
    <mergeCell ref="C105:D105"/>
    <mergeCell ref="B117:J117"/>
    <mergeCell ref="K117:R117"/>
    <mergeCell ref="E118:F118"/>
    <mergeCell ref="P119:Q119"/>
    <mergeCell ref="G119:I119"/>
    <mergeCell ref="G120:I120"/>
    <mergeCell ref="P105:Q105"/>
    <mergeCell ref="J119:K119"/>
    <mergeCell ref="L119:M119"/>
    <mergeCell ref="N119:O119"/>
    <mergeCell ref="J120:K120"/>
    <mergeCell ref="H6:J6"/>
    <mergeCell ref="A1:I4"/>
    <mergeCell ref="A7:B7"/>
    <mergeCell ref="C7:D7"/>
    <mergeCell ref="E7:G7"/>
    <mergeCell ref="A5:I5"/>
    <mergeCell ref="A6:D6"/>
    <mergeCell ref="E6:G6"/>
    <mergeCell ref="J123:K123"/>
    <mergeCell ref="L123:M123"/>
    <mergeCell ref="N123:O123"/>
    <mergeCell ref="P123:Q123"/>
    <mergeCell ref="G123:I123"/>
    <mergeCell ref="F133:R133"/>
    <mergeCell ref="B147:F147"/>
    <mergeCell ref="G147:L147"/>
    <mergeCell ref="M147:R147"/>
    <mergeCell ref="B148:F148"/>
    <mergeCell ref="G148:L148"/>
    <mergeCell ref="M148:R148"/>
    <mergeCell ref="M140:R140"/>
    <mergeCell ref="G122:I122"/>
    <mergeCell ref="M144:R144"/>
    <mergeCell ref="B145:F145"/>
    <mergeCell ref="G145:L145"/>
    <mergeCell ref="M145:R145"/>
    <mergeCell ref="G129:I129"/>
    <mergeCell ref="G130:I130"/>
    <mergeCell ref="G131:I131"/>
    <mergeCell ref="P122:Q122"/>
    <mergeCell ref="J122:K122"/>
    <mergeCell ref="L122:M122"/>
    <mergeCell ref="N122:O122"/>
    <mergeCell ref="B144:F144"/>
    <mergeCell ref="B132:R132"/>
    <mergeCell ref="B133:E133"/>
    <mergeCell ref="N124:O124"/>
    <mergeCell ref="B146:F146"/>
    <mergeCell ref="G146:L146"/>
    <mergeCell ref="M146:R146"/>
    <mergeCell ref="G144:L144"/>
    <mergeCell ref="B139:F139"/>
    <mergeCell ref="G139:L139"/>
    <mergeCell ref="M139:R139"/>
    <mergeCell ref="B140:F140"/>
    <mergeCell ref="B141:F141"/>
    <mergeCell ref="B142:F142"/>
    <mergeCell ref="B143:F143"/>
    <mergeCell ref="G140:L140"/>
    <mergeCell ref="G141:L141"/>
    <mergeCell ref="G142:L142"/>
    <mergeCell ref="G143:L143"/>
    <mergeCell ref="V3:AO9"/>
    <mergeCell ref="M141:R141"/>
    <mergeCell ref="M142:R142"/>
    <mergeCell ref="M143:R143"/>
    <mergeCell ref="B134:R137"/>
    <mergeCell ref="B138:C138"/>
    <mergeCell ref="D138:R138"/>
    <mergeCell ref="P124:Q124"/>
    <mergeCell ref="G124:I124"/>
    <mergeCell ref="G126:I126"/>
    <mergeCell ref="G127:I127"/>
    <mergeCell ref="G128:I128"/>
    <mergeCell ref="J131:K131"/>
    <mergeCell ref="L131:M131"/>
    <mergeCell ref="J124:K124"/>
    <mergeCell ref="L124:M124"/>
  </mergeCells>
  <conditionalFormatting sqref="A14:Q14">
    <cfRule type="expression" dxfId="525" priority="704">
      <formula>IF(WEEKDAY($A$14,2)&gt;5,1)</formula>
    </cfRule>
  </conditionalFormatting>
  <conditionalFormatting sqref="A16:Q16">
    <cfRule type="expression" dxfId="524" priority="703">
      <formula>IF(WEEKDAY($A$16,2)&gt;5,1)</formula>
    </cfRule>
  </conditionalFormatting>
  <conditionalFormatting sqref="A20:Q20">
    <cfRule type="expression" dxfId="523" priority="700">
      <formula>IF(WEEKDAY($A$20,2)&gt;5,1)</formula>
    </cfRule>
  </conditionalFormatting>
  <conditionalFormatting sqref="A24:Q24">
    <cfRule type="expression" dxfId="522" priority="697">
      <formula>IF(WEEKDAY($A$24,2)&gt;5,1)</formula>
    </cfRule>
  </conditionalFormatting>
  <conditionalFormatting sqref="A12:Q12">
    <cfRule type="expression" dxfId="521" priority="519">
      <formula>IF(WEEKDAY($A$12,2)&gt;5,1)</formula>
    </cfRule>
  </conditionalFormatting>
  <conditionalFormatting sqref="A18:Q18">
    <cfRule type="expression" dxfId="520" priority="517">
      <formula>IF(WEEKDAY($A$18,2)&gt;5,1)</formula>
    </cfRule>
  </conditionalFormatting>
  <conditionalFormatting sqref="A22:Q22">
    <cfRule type="expression" dxfId="519" priority="461">
      <formula>IF(WEEKDAY($A$22,2)&gt;5,1)</formula>
    </cfRule>
  </conditionalFormatting>
  <conditionalFormatting sqref="A30:Q30">
    <cfRule type="expression" dxfId="518" priority="389">
      <formula>IF(WEEKDAY($A$30,2)&gt;5,1)</formula>
    </cfRule>
  </conditionalFormatting>
  <conditionalFormatting sqref="A26:Q26">
    <cfRule type="expression" dxfId="517" priority="388">
      <formula>IF(WEEKDAY($A$26,2)&gt;5,1)</formula>
    </cfRule>
  </conditionalFormatting>
  <conditionalFormatting sqref="A28:Q28">
    <cfRule type="expression" dxfId="516" priority="386">
      <formula>IF(WEEKDAY($A$28,2)&gt;5,1)</formula>
    </cfRule>
  </conditionalFormatting>
  <conditionalFormatting sqref="A32:Q32">
    <cfRule type="expression" dxfId="515" priority="383">
      <formula>IF(WEEKDAY($A$32,2)&gt;5,1)</formula>
    </cfRule>
  </conditionalFormatting>
  <conditionalFormatting sqref="A34:Q34">
    <cfRule type="expression" dxfId="514" priority="381">
      <formula>IF(WEEKDAY($A$34,2)&gt;5,1)</formula>
    </cfRule>
  </conditionalFormatting>
  <conditionalFormatting sqref="A38:Q38">
    <cfRule type="expression" dxfId="513" priority="378">
      <formula>IF(WEEKDAY($A$38,2)&gt;5,1)</formula>
    </cfRule>
  </conditionalFormatting>
  <conditionalFormatting sqref="A36:Q36">
    <cfRule type="expression" dxfId="512" priority="391">
      <formula>IF(WEEKDAY($A$36,2)&gt;5,1)</formula>
    </cfRule>
  </conditionalFormatting>
  <conditionalFormatting sqref="A44:Q44">
    <cfRule type="expression" dxfId="511" priority="328">
      <formula>IF(WEEKDAY($A$44,2)&gt;5,1)</formula>
    </cfRule>
  </conditionalFormatting>
  <conditionalFormatting sqref="A40:Q40">
    <cfRule type="expression" dxfId="510" priority="327">
      <formula>IF(WEEKDAY($A$40,2)&gt;5,1)</formula>
    </cfRule>
  </conditionalFormatting>
  <conditionalFormatting sqref="A42:Q42">
    <cfRule type="expression" dxfId="509" priority="325">
      <formula>IF(WEEKDAY($A$42,2)&gt;5,1)</formula>
    </cfRule>
  </conditionalFormatting>
  <conditionalFormatting sqref="A46:Q46">
    <cfRule type="expression" dxfId="508" priority="322">
      <formula>IF(WEEKDAY($A$46,2)&gt;5,1)</formula>
    </cfRule>
  </conditionalFormatting>
  <conditionalFormatting sqref="A48:Q48">
    <cfRule type="expression" dxfId="507" priority="320">
      <formula>IF(WEEKDAY($A$48,2)&gt;5,1)</formula>
    </cfRule>
  </conditionalFormatting>
  <conditionalFormatting sqref="A52:Q52">
    <cfRule type="expression" dxfId="506" priority="317">
      <formula>IF(WEEKDAY($A$52,2)&gt;5,1)</formula>
    </cfRule>
  </conditionalFormatting>
  <conditionalFormatting sqref="A50:Q50">
    <cfRule type="expression" dxfId="505" priority="330">
      <formula>IF(WEEKDAY($A$50,2)&gt;5,1)</formula>
    </cfRule>
  </conditionalFormatting>
  <conditionalFormatting sqref="A58:Q58">
    <cfRule type="expression" dxfId="504" priority="269">
      <formula>IF(WEEKDAY($A$58,2)&gt;5,1)</formula>
    </cfRule>
  </conditionalFormatting>
  <conditionalFormatting sqref="A54:Q54">
    <cfRule type="expression" dxfId="503" priority="268">
      <formula>IF(WEEKDAY($A$54,2)&gt;5,1)</formula>
    </cfRule>
  </conditionalFormatting>
  <conditionalFormatting sqref="A56:Q56">
    <cfRule type="expression" dxfId="502" priority="266">
      <formula>IF(WEEKDAY($A$56,2)&gt;5,1)</formula>
    </cfRule>
  </conditionalFormatting>
  <conditionalFormatting sqref="A60:Q60">
    <cfRule type="expression" dxfId="501" priority="263">
      <formula>IF(WEEKDAY($A$60,2)&gt;5,1)</formula>
    </cfRule>
  </conditionalFormatting>
  <conditionalFormatting sqref="A62:Q62">
    <cfRule type="expression" dxfId="500" priority="261">
      <formula>IF(WEEKDAY($A$62,2)&gt;5,1)</formula>
    </cfRule>
  </conditionalFormatting>
  <conditionalFormatting sqref="A66:Q66">
    <cfRule type="expression" dxfId="499" priority="258">
      <formula>IF(WEEKDAY($A$66,2)&gt;5,1)</formula>
    </cfRule>
  </conditionalFormatting>
  <conditionalFormatting sqref="A64:Q64">
    <cfRule type="expression" dxfId="498" priority="271">
      <formula>IF(WEEKDAY($A$64,2)&gt;5,1)</formula>
    </cfRule>
  </conditionalFormatting>
  <conditionalFormatting sqref="A72:Q72">
    <cfRule type="expression" dxfId="497" priority="208">
      <formula>IF(WEEKDAY($A$72,2)&gt;5,1)</formula>
    </cfRule>
  </conditionalFormatting>
  <conditionalFormatting sqref="A68:Q68">
    <cfRule type="expression" dxfId="496" priority="207">
      <formula>IF(WEEKDAY($A$68,2)&gt;5,1)</formula>
    </cfRule>
  </conditionalFormatting>
  <conditionalFormatting sqref="A70:Q70">
    <cfRule type="expression" dxfId="495" priority="205">
      <formula>IF(WEEKDAY($A$70,2)&gt;5,1)</formula>
    </cfRule>
  </conditionalFormatting>
  <conditionalFormatting sqref="A74:Q74">
    <cfRule type="expression" dxfId="494" priority="202">
      <formula>IF(WEEKDAY($A$74,2)&gt;5,1)</formula>
    </cfRule>
  </conditionalFormatting>
  <conditionalFormatting sqref="A76:Q76">
    <cfRule type="expression" dxfId="493" priority="200">
      <formula>IF(WEEKDAY($A$76,2)&gt;5,1)</formula>
    </cfRule>
  </conditionalFormatting>
  <conditionalFormatting sqref="A80:Q80">
    <cfRule type="expression" dxfId="492" priority="197">
      <formula>IF(WEEKDAY($A$80,2)&gt;5,1)</formula>
    </cfRule>
  </conditionalFormatting>
  <conditionalFormatting sqref="A78:Q78">
    <cfRule type="expression" dxfId="491" priority="210">
      <formula>IF(WEEKDAY($A$78,2)&gt;5,1)</formula>
    </cfRule>
  </conditionalFormatting>
  <conditionalFormatting sqref="A86:Q86">
    <cfRule type="expression" dxfId="490" priority="147">
      <formula>IF(WEEKDAY($A$86,2)&gt;5,1)</formula>
    </cfRule>
  </conditionalFormatting>
  <conditionalFormatting sqref="A82:Q82">
    <cfRule type="expression" dxfId="489" priority="146">
      <formula>IF(WEEKDAY($A$82,2)&gt;5,1)</formula>
    </cfRule>
  </conditionalFormatting>
  <conditionalFormatting sqref="A84:Q84">
    <cfRule type="expression" dxfId="488" priority="144">
      <formula>IF(WEEKDAY($A$84,2)&gt;5,1)</formula>
    </cfRule>
  </conditionalFormatting>
  <conditionalFormatting sqref="A88:Q88">
    <cfRule type="expression" dxfId="487" priority="141">
      <formula>IF(WEEKDAY($A$88,2)&gt;5,1)</formula>
    </cfRule>
  </conditionalFormatting>
  <conditionalFormatting sqref="A90:Q90">
    <cfRule type="expression" dxfId="486" priority="139">
      <formula>IF(WEEKDAY($A$90,2)&gt;5,1)</formula>
    </cfRule>
  </conditionalFormatting>
  <conditionalFormatting sqref="A94:Q94">
    <cfRule type="expression" dxfId="485" priority="136">
      <formula>IF(WEEKDAY($A$94,2)&gt;5,1)</formula>
    </cfRule>
  </conditionalFormatting>
  <conditionalFormatting sqref="L12:Q95">
    <cfRule type="cellIs" dxfId="484" priority="4" operator="equal">
      <formula>FALSE</formula>
    </cfRule>
  </conditionalFormatting>
  <conditionalFormatting sqref="A92:Q92">
    <cfRule type="expression" dxfId="483" priority="149">
      <formula>IF(WEEKDAY($A$92,2)&gt;5,1)</formula>
    </cfRule>
  </conditionalFormatting>
  <conditionalFormatting sqref="J12:Q95">
    <cfRule type="cellIs" dxfId="482" priority="115"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481" priority="3" operator="equal">
      <formula>0</formula>
    </cfRule>
  </conditionalFormatting>
  <conditionalFormatting sqref="G119:R131">
    <cfRule type="cellIs" dxfId="480"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5"/>
      <c r="K4" s="11"/>
      <c r="L4" s="24"/>
      <c r="M4" s="5"/>
      <c r="N4" s="197"/>
      <c r="O4" s="201"/>
      <c r="P4" s="5"/>
      <c r="Q4" s="25" t="s">
        <v>15</v>
      </c>
      <c r="R4" s="216">
        <f>'Frumskjal Má Ekki Eyða'!R4</f>
        <v>51920</v>
      </c>
      <c r="S4" s="217"/>
      <c r="T4" s="218"/>
      <c r="U4" s="38"/>
    </row>
    <row r="5" spans="1:57" ht="9.9499999999999993" customHeight="1" thickBot="1">
      <c r="A5" s="24"/>
      <c r="B5" s="193"/>
      <c r="C5" s="193"/>
      <c r="D5" s="193"/>
      <c r="E5" s="193"/>
      <c r="F5" s="193"/>
      <c r="G5" s="193"/>
      <c r="H5" s="193"/>
      <c r="I5" s="193"/>
      <c r="J5" s="5"/>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24"/>
      <c r="B10" s="193"/>
      <c r="C10" s="193"/>
      <c r="D10" s="193"/>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93">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95" priority="76">
      <formula>IF(WEEKDAY($A$14,2)&gt;5,1)</formula>
    </cfRule>
  </conditionalFormatting>
  <conditionalFormatting sqref="A16:Q16">
    <cfRule type="expression" dxfId="94" priority="75">
      <formula>IF(WEEKDAY($A$16,2)&gt;5,1)</formula>
    </cfRule>
  </conditionalFormatting>
  <conditionalFormatting sqref="A20:Q20">
    <cfRule type="expression" dxfId="93" priority="74">
      <formula>IF(WEEKDAY($A$20,2)&gt;5,1)</formula>
    </cfRule>
  </conditionalFormatting>
  <conditionalFormatting sqref="A24:Q24">
    <cfRule type="expression" dxfId="92" priority="73">
      <formula>IF(WEEKDAY($A$24,2)&gt;5,1)</formula>
    </cfRule>
  </conditionalFormatting>
  <conditionalFormatting sqref="A12:Q12">
    <cfRule type="expression" dxfId="91" priority="72">
      <formula>IF(WEEKDAY($A$12,2)&gt;5,1)</formula>
    </cfRule>
  </conditionalFormatting>
  <conditionalFormatting sqref="A18:Q18">
    <cfRule type="expression" dxfId="90" priority="71">
      <formula>IF(WEEKDAY($A$18,2)&gt;5,1)</formula>
    </cfRule>
  </conditionalFormatting>
  <conditionalFormatting sqref="A22:Q22">
    <cfRule type="expression" dxfId="89" priority="70">
      <formula>IF(WEEKDAY($A$22,2)&gt;5,1)</formula>
    </cfRule>
  </conditionalFormatting>
  <conditionalFormatting sqref="A30:Q30">
    <cfRule type="expression" dxfId="88" priority="68">
      <formula>IF(WEEKDAY($A$30,2)&gt;5,1)</formula>
    </cfRule>
  </conditionalFormatting>
  <conditionalFormatting sqref="A26:Q26">
    <cfRule type="expression" dxfId="87" priority="67">
      <formula>IF(WEEKDAY($A$26,2)&gt;5,1)</formula>
    </cfRule>
  </conditionalFormatting>
  <conditionalFormatting sqref="A28:Q28">
    <cfRule type="expression" dxfId="86" priority="66">
      <formula>IF(WEEKDAY($A$28,2)&gt;5,1)</formula>
    </cfRule>
  </conditionalFormatting>
  <conditionalFormatting sqref="A32:Q32">
    <cfRule type="expression" dxfId="85" priority="65">
      <formula>IF(WEEKDAY($A$32,2)&gt;5,1)</formula>
    </cfRule>
  </conditionalFormatting>
  <conditionalFormatting sqref="A34:Q34">
    <cfRule type="expression" dxfId="84" priority="64">
      <formula>IF(WEEKDAY($A$34,2)&gt;5,1)</formula>
    </cfRule>
  </conditionalFormatting>
  <conditionalFormatting sqref="A38:Q38">
    <cfRule type="expression" dxfId="83" priority="63">
      <formula>IF(WEEKDAY($A$38,2)&gt;5,1)</formula>
    </cfRule>
  </conditionalFormatting>
  <conditionalFormatting sqref="A36:Q36">
    <cfRule type="expression" dxfId="82" priority="69">
      <formula>IF(WEEKDAY($A$36,2)&gt;5,1)</formula>
    </cfRule>
  </conditionalFormatting>
  <conditionalFormatting sqref="A44:Q44">
    <cfRule type="expression" dxfId="81" priority="61">
      <formula>IF(WEEKDAY($A$44,2)&gt;5,1)</formula>
    </cfRule>
  </conditionalFormatting>
  <conditionalFormatting sqref="A40:Q40">
    <cfRule type="expression" dxfId="80" priority="60">
      <formula>IF(WEEKDAY($A$40,2)&gt;5,1)</formula>
    </cfRule>
  </conditionalFormatting>
  <conditionalFormatting sqref="A42:Q42">
    <cfRule type="expression" dxfId="79" priority="59">
      <formula>IF(WEEKDAY($A$42,2)&gt;5,1)</formula>
    </cfRule>
  </conditionalFormatting>
  <conditionalFormatting sqref="A46:Q46">
    <cfRule type="expression" dxfId="78" priority="58">
      <formula>IF(WEEKDAY($A$46,2)&gt;5,1)</formula>
    </cfRule>
  </conditionalFormatting>
  <conditionalFormatting sqref="A48:Q48">
    <cfRule type="expression" dxfId="77" priority="57">
      <formula>IF(WEEKDAY($A$48,2)&gt;5,1)</formula>
    </cfRule>
  </conditionalFormatting>
  <conditionalFormatting sqref="A52:Q52">
    <cfRule type="expression" dxfId="76" priority="56">
      <formula>IF(WEEKDAY($A$52,2)&gt;5,1)</formula>
    </cfRule>
  </conditionalFormatting>
  <conditionalFormatting sqref="A50:Q50">
    <cfRule type="expression" dxfId="75" priority="62">
      <formula>IF(WEEKDAY($A$50,2)&gt;5,1)</formula>
    </cfRule>
  </conditionalFormatting>
  <conditionalFormatting sqref="A58:Q58">
    <cfRule type="expression" dxfId="74" priority="54">
      <formula>IF(WEEKDAY($A$58,2)&gt;5,1)</formula>
    </cfRule>
  </conditionalFormatting>
  <conditionalFormatting sqref="A54:Q54">
    <cfRule type="expression" dxfId="73" priority="53">
      <formula>IF(WEEKDAY($A$54,2)&gt;5,1)</formula>
    </cfRule>
  </conditionalFormatting>
  <conditionalFormatting sqref="A56:Q56">
    <cfRule type="expression" dxfId="72" priority="52">
      <formula>IF(WEEKDAY($A$56,2)&gt;5,1)</formula>
    </cfRule>
  </conditionalFormatting>
  <conditionalFormatting sqref="A60:Q60">
    <cfRule type="expression" dxfId="71" priority="51">
      <formula>IF(WEEKDAY($A$60,2)&gt;5,1)</formula>
    </cfRule>
  </conditionalFormatting>
  <conditionalFormatting sqref="A62:Q62">
    <cfRule type="expression" dxfId="70" priority="50">
      <formula>IF(WEEKDAY($A$62,2)&gt;5,1)</formula>
    </cfRule>
  </conditionalFormatting>
  <conditionalFormatting sqref="A66:Q66">
    <cfRule type="expression" dxfId="69" priority="49">
      <formula>IF(WEEKDAY($A$66,2)&gt;5,1)</formula>
    </cfRule>
  </conditionalFormatting>
  <conditionalFormatting sqref="A64:Q64">
    <cfRule type="expression" dxfId="68" priority="55">
      <formula>IF(WEEKDAY($A$64,2)&gt;5,1)</formula>
    </cfRule>
  </conditionalFormatting>
  <conditionalFormatting sqref="A72:Q72">
    <cfRule type="expression" dxfId="67" priority="47">
      <formula>IF(WEEKDAY($A$72,2)&gt;5,1)</formula>
    </cfRule>
  </conditionalFormatting>
  <conditionalFormatting sqref="A68:Q68">
    <cfRule type="expression" dxfId="66" priority="46">
      <formula>IF(WEEKDAY($A$68,2)&gt;5,1)</formula>
    </cfRule>
  </conditionalFormatting>
  <conditionalFormatting sqref="A70:Q70">
    <cfRule type="expression" dxfId="65" priority="45">
      <formula>IF(WEEKDAY($A$70,2)&gt;5,1)</formula>
    </cfRule>
  </conditionalFormatting>
  <conditionalFormatting sqref="A74:Q74">
    <cfRule type="expression" dxfId="64" priority="44">
      <formula>IF(WEEKDAY($A$74,2)&gt;5,1)</formula>
    </cfRule>
  </conditionalFormatting>
  <conditionalFormatting sqref="A76:Q76">
    <cfRule type="expression" dxfId="63" priority="43">
      <formula>IF(WEEKDAY($A$76,2)&gt;5,1)</formula>
    </cfRule>
  </conditionalFormatting>
  <conditionalFormatting sqref="A80:Q80">
    <cfRule type="expression" dxfId="62" priority="42">
      <formula>IF(WEEKDAY($A$80,2)&gt;5,1)</formula>
    </cfRule>
  </conditionalFormatting>
  <conditionalFormatting sqref="A78:Q78">
    <cfRule type="expression" dxfId="61" priority="48">
      <formula>IF(WEEKDAY($A$78,2)&gt;5,1)</formula>
    </cfRule>
  </conditionalFormatting>
  <conditionalFormatting sqref="A86:Q86">
    <cfRule type="expression" dxfId="60" priority="40">
      <formula>IF(WEEKDAY($A$86,2)&gt;5,1)</formula>
    </cfRule>
  </conditionalFormatting>
  <conditionalFormatting sqref="A82:Q82">
    <cfRule type="expression" dxfId="59" priority="39">
      <formula>IF(WEEKDAY($A$82,2)&gt;5,1)</formula>
    </cfRule>
  </conditionalFormatting>
  <conditionalFormatting sqref="A84:Q84">
    <cfRule type="expression" dxfId="58" priority="38">
      <formula>IF(WEEKDAY($A$84,2)&gt;5,1)</formula>
    </cfRule>
  </conditionalFormatting>
  <conditionalFormatting sqref="A88:Q88">
    <cfRule type="expression" dxfId="57" priority="37">
      <formula>IF(WEEKDAY($A$88,2)&gt;5,1)</formula>
    </cfRule>
  </conditionalFormatting>
  <conditionalFormatting sqref="A90:Q90">
    <cfRule type="expression" dxfId="56" priority="36">
      <formula>IF(WEEKDAY($A$90,2)&gt;5,1)</formula>
    </cfRule>
  </conditionalFormatting>
  <conditionalFormatting sqref="A94:Q94">
    <cfRule type="expression" dxfId="55" priority="35">
      <formula>IF(WEEKDAY($A$94,2)&gt;5,1)</formula>
    </cfRule>
  </conditionalFormatting>
  <conditionalFormatting sqref="L12:Q95">
    <cfRule type="cellIs" dxfId="54" priority="33" operator="equal">
      <formula>FALSE</formula>
    </cfRule>
  </conditionalFormatting>
  <conditionalFormatting sqref="A92:Q92">
    <cfRule type="expression" dxfId="53" priority="41">
      <formula>IF(WEEKDAY($A$92,2)&gt;5,1)</formula>
    </cfRule>
  </conditionalFormatting>
  <conditionalFormatting sqref="J12:Q95">
    <cfRule type="cellIs" dxfId="52"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51" priority="32" operator="equal">
      <formula>0</formula>
    </cfRule>
  </conditionalFormatting>
  <conditionalFormatting sqref="G120:R125 G128:R131 J126:R127 G119:O119 R119">
    <cfRule type="cellIs" dxfId="50" priority="3" operator="lessThanOrEqual">
      <formula>0.009</formula>
    </cfRule>
  </conditionalFormatting>
  <conditionalFormatting sqref="G126:I127">
    <cfRule type="cellIs" dxfId="49" priority="2" operator="lessThanOrEqual">
      <formula>0.009</formula>
    </cfRule>
  </conditionalFormatting>
  <conditionalFormatting sqref="P119:Q119">
    <cfRule type="cellIs" dxfId="48"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115">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104">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47" priority="76">
      <formula>IF(WEEKDAY($A$14,2)&gt;5,1)</formula>
    </cfRule>
  </conditionalFormatting>
  <conditionalFormatting sqref="A16:Q16">
    <cfRule type="expression" dxfId="46" priority="75">
      <formula>IF(WEEKDAY($A$16,2)&gt;5,1)</formula>
    </cfRule>
  </conditionalFormatting>
  <conditionalFormatting sqref="A20:Q20">
    <cfRule type="expression" dxfId="45" priority="74">
      <formula>IF(WEEKDAY($A$20,2)&gt;5,1)</formula>
    </cfRule>
  </conditionalFormatting>
  <conditionalFormatting sqref="A24:Q24">
    <cfRule type="expression" dxfId="44" priority="73">
      <formula>IF(WEEKDAY($A$24,2)&gt;5,1)</formula>
    </cfRule>
  </conditionalFormatting>
  <conditionalFormatting sqref="A12:Q12">
    <cfRule type="expression" dxfId="43" priority="72">
      <formula>IF(WEEKDAY($A$12,2)&gt;5,1)</formula>
    </cfRule>
  </conditionalFormatting>
  <conditionalFormatting sqref="A18:Q18">
    <cfRule type="expression" dxfId="42" priority="71">
      <formula>IF(WEEKDAY($A$18,2)&gt;5,1)</formula>
    </cfRule>
  </conditionalFormatting>
  <conditionalFormatting sqref="A22:Q22">
    <cfRule type="expression" dxfId="41" priority="70">
      <formula>IF(WEEKDAY($A$22,2)&gt;5,1)</formula>
    </cfRule>
  </conditionalFormatting>
  <conditionalFormatting sqref="A30:Q30">
    <cfRule type="expression" dxfId="40" priority="68">
      <formula>IF(WEEKDAY($A$30,2)&gt;5,1)</formula>
    </cfRule>
  </conditionalFormatting>
  <conditionalFormatting sqref="A26:Q26">
    <cfRule type="expression" dxfId="39" priority="67">
      <formula>IF(WEEKDAY($A$26,2)&gt;5,1)</formula>
    </cfRule>
  </conditionalFormatting>
  <conditionalFormatting sqref="A28:Q28">
    <cfRule type="expression" dxfId="38" priority="66">
      <formula>IF(WEEKDAY($A$28,2)&gt;5,1)</formula>
    </cfRule>
  </conditionalFormatting>
  <conditionalFormatting sqref="A32:Q32">
    <cfRule type="expression" dxfId="37" priority="65">
      <formula>IF(WEEKDAY($A$32,2)&gt;5,1)</formula>
    </cfRule>
  </conditionalFormatting>
  <conditionalFormatting sqref="A34:Q34">
    <cfRule type="expression" dxfId="36" priority="64">
      <formula>IF(WEEKDAY($A$34,2)&gt;5,1)</formula>
    </cfRule>
  </conditionalFormatting>
  <conditionalFormatting sqref="A38:Q38">
    <cfRule type="expression" dxfId="35" priority="63">
      <formula>IF(WEEKDAY($A$38,2)&gt;5,1)</formula>
    </cfRule>
  </conditionalFormatting>
  <conditionalFormatting sqref="A36:Q36">
    <cfRule type="expression" dxfId="34" priority="69">
      <formula>IF(WEEKDAY($A$36,2)&gt;5,1)</formula>
    </cfRule>
  </conditionalFormatting>
  <conditionalFormatting sqref="A44:Q44">
    <cfRule type="expression" dxfId="33" priority="61">
      <formula>IF(WEEKDAY($A$44,2)&gt;5,1)</formula>
    </cfRule>
  </conditionalFormatting>
  <conditionalFormatting sqref="A40:Q40">
    <cfRule type="expression" dxfId="32" priority="60">
      <formula>IF(WEEKDAY($A$40,2)&gt;5,1)</formula>
    </cfRule>
  </conditionalFormatting>
  <conditionalFormatting sqref="A42:Q42">
    <cfRule type="expression" dxfId="31" priority="59">
      <formula>IF(WEEKDAY($A$42,2)&gt;5,1)</formula>
    </cfRule>
  </conditionalFormatting>
  <conditionalFormatting sqref="A46:Q46">
    <cfRule type="expression" dxfId="30" priority="58">
      <formula>IF(WEEKDAY($A$46,2)&gt;5,1)</formula>
    </cfRule>
  </conditionalFormatting>
  <conditionalFormatting sqref="A48:Q48">
    <cfRule type="expression" dxfId="29" priority="57">
      <formula>IF(WEEKDAY($A$48,2)&gt;5,1)</formula>
    </cfRule>
  </conditionalFormatting>
  <conditionalFormatting sqref="A52:Q52">
    <cfRule type="expression" dxfId="28" priority="56">
      <formula>IF(WEEKDAY($A$52,2)&gt;5,1)</formula>
    </cfRule>
  </conditionalFormatting>
  <conditionalFormatting sqref="A50:Q50">
    <cfRule type="expression" dxfId="27" priority="62">
      <formula>IF(WEEKDAY($A$50,2)&gt;5,1)</formula>
    </cfRule>
  </conditionalFormatting>
  <conditionalFormatting sqref="A58:Q58">
    <cfRule type="expression" dxfId="26" priority="54">
      <formula>IF(WEEKDAY($A$58,2)&gt;5,1)</formula>
    </cfRule>
  </conditionalFormatting>
  <conditionalFormatting sqref="A54:Q54">
    <cfRule type="expression" dxfId="25" priority="53">
      <formula>IF(WEEKDAY($A$54,2)&gt;5,1)</formula>
    </cfRule>
  </conditionalFormatting>
  <conditionalFormatting sqref="A56:Q56">
    <cfRule type="expression" dxfId="24" priority="52">
      <formula>IF(WEEKDAY($A$56,2)&gt;5,1)</formula>
    </cfRule>
  </conditionalFormatting>
  <conditionalFormatting sqref="A60:Q60">
    <cfRule type="expression" dxfId="23" priority="51">
      <formula>IF(WEEKDAY($A$60,2)&gt;5,1)</formula>
    </cfRule>
  </conditionalFormatting>
  <conditionalFormatting sqref="A62:Q62">
    <cfRule type="expression" dxfId="22" priority="50">
      <formula>IF(WEEKDAY($A$62,2)&gt;5,1)</formula>
    </cfRule>
  </conditionalFormatting>
  <conditionalFormatting sqref="A66:Q66">
    <cfRule type="expression" dxfId="21" priority="49">
      <formula>IF(WEEKDAY($A$66,2)&gt;5,1)</formula>
    </cfRule>
  </conditionalFormatting>
  <conditionalFormatting sqref="A64:Q64">
    <cfRule type="expression" dxfId="20" priority="55">
      <formula>IF(WEEKDAY($A$64,2)&gt;5,1)</formula>
    </cfRule>
  </conditionalFormatting>
  <conditionalFormatting sqref="A72:Q72">
    <cfRule type="expression" dxfId="19" priority="47">
      <formula>IF(WEEKDAY($A$72,2)&gt;5,1)</formula>
    </cfRule>
  </conditionalFormatting>
  <conditionalFormatting sqref="A68:Q68">
    <cfRule type="expression" dxfId="18" priority="46">
      <formula>IF(WEEKDAY($A$68,2)&gt;5,1)</formula>
    </cfRule>
  </conditionalFormatting>
  <conditionalFormatting sqref="A70:Q70">
    <cfRule type="expression" dxfId="17" priority="45">
      <formula>IF(WEEKDAY($A$70,2)&gt;5,1)</formula>
    </cfRule>
  </conditionalFormatting>
  <conditionalFormatting sqref="A74:Q74">
    <cfRule type="expression" dxfId="16" priority="44">
      <formula>IF(WEEKDAY($A$74,2)&gt;5,1)</formula>
    </cfRule>
  </conditionalFormatting>
  <conditionalFormatting sqref="A76:Q76">
    <cfRule type="expression" dxfId="15" priority="43">
      <formula>IF(WEEKDAY($A$76,2)&gt;5,1)</formula>
    </cfRule>
  </conditionalFormatting>
  <conditionalFormatting sqref="A80:Q80">
    <cfRule type="expression" dxfId="14" priority="42">
      <formula>IF(WEEKDAY($A$80,2)&gt;5,1)</formula>
    </cfRule>
  </conditionalFormatting>
  <conditionalFormatting sqref="A78:Q78">
    <cfRule type="expression" dxfId="13" priority="48">
      <formula>IF(WEEKDAY($A$78,2)&gt;5,1)</formula>
    </cfRule>
  </conditionalFormatting>
  <conditionalFormatting sqref="A86:Q86">
    <cfRule type="expression" dxfId="12" priority="40">
      <formula>IF(WEEKDAY($A$86,2)&gt;5,1)</formula>
    </cfRule>
  </conditionalFormatting>
  <conditionalFormatting sqref="A82:Q82">
    <cfRule type="expression" dxfId="11" priority="39">
      <formula>IF(WEEKDAY($A$82,2)&gt;5,1)</formula>
    </cfRule>
  </conditionalFormatting>
  <conditionalFormatting sqref="A84:Q84">
    <cfRule type="expression" dxfId="10" priority="38">
      <formula>IF(WEEKDAY($A$84,2)&gt;5,1)</formula>
    </cfRule>
  </conditionalFormatting>
  <conditionalFormatting sqref="A88:Q88">
    <cfRule type="expression" dxfId="9" priority="37">
      <formula>IF(WEEKDAY($A$88,2)&gt;5,1)</formula>
    </cfRule>
  </conditionalFormatting>
  <conditionalFormatting sqref="A90:Q90">
    <cfRule type="expression" dxfId="8" priority="36">
      <formula>IF(WEEKDAY($A$90,2)&gt;5,1)</formula>
    </cfRule>
  </conditionalFormatting>
  <conditionalFormatting sqref="A94:Q94">
    <cfRule type="expression" dxfId="7" priority="35">
      <formula>IF(WEEKDAY($A$94,2)&gt;5,1)</formula>
    </cfRule>
  </conditionalFormatting>
  <conditionalFormatting sqref="L12:Q95">
    <cfRule type="cellIs" dxfId="6" priority="33" operator="equal">
      <formula>FALSE</formula>
    </cfRule>
  </conditionalFormatting>
  <conditionalFormatting sqref="A92:Q92">
    <cfRule type="expression" dxfId="5" priority="41">
      <formula>IF(WEEKDAY($A$92,2)&gt;5,1)</formula>
    </cfRule>
  </conditionalFormatting>
  <conditionalFormatting sqref="J12:Q95">
    <cfRule type="cellIs" dxfId="4"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3" priority="32" operator="equal">
      <formula>0</formula>
    </cfRule>
  </conditionalFormatting>
  <conditionalFormatting sqref="G120:R125 G128:R131 J126:R127 G119:O119 R119">
    <cfRule type="cellIs" dxfId="2" priority="3" operator="lessThanOrEqual">
      <formula>0.009</formula>
    </cfRule>
  </conditionalFormatting>
  <conditionalFormatting sqref="G126:I127">
    <cfRule type="cellIs" dxfId="1" priority="2" operator="lessThanOrEqual">
      <formula>0.009</formula>
    </cfRule>
  </conditionalFormatting>
  <conditionalFormatting sqref="P119:Q119">
    <cfRule type="cellIs" dxfId="0"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134</v>
      </c>
      <c r="B1" s="299"/>
      <c r="C1" s="299"/>
      <c r="D1" s="299"/>
      <c r="E1" s="299"/>
      <c r="F1" s="299"/>
      <c r="G1" s="299"/>
      <c r="H1" s="299"/>
      <c r="I1" s="300"/>
      <c r="J1" s="203" t="s">
        <v>1</v>
      </c>
      <c r="K1" s="204">
        <v>100</v>
      </c>
      <c r="L1" s="23" t="s">
        <v>3</v>
      </c>
      <c r="M1" s="203"/>
      <c r="N1" s="207">
        <v>2367.6799999999998</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781.33439999999985</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1065.4559999999999</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19"/>
      <c r="C5" s="19"/>
      <c r="D5" s="19"/>
      <c r="E5" s="19"/>
      <c r="F5" s="19"/>
      <c r="G5" s="19"/>
      <c r="H5" s="19"/>
      <c r="I5" s="19"/>
      <c r="J5" s="11"/>
      <c r="K5" s="11"/>
      <c r="L5" s="24" t="s">
        <v>6</v>
      </c>
      <c r="M5" s="196">
        <v>180</v>
      </c>
      <c r="N5" s="197">
        <f t="shared" ref="N5:N6" si="1">N$1*M5/100</f>
        <v>4261.8239999999996</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4261.8239999999996</v>
      </c>
      <c r="O6" s="200">
        <v>0</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5642.8917440000005</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19"/>
      <c r="C10" s="19"/>
      <c r="D10" s="19"/>
      <c r="E10" s="6"/>
      <c r="F10" s="39" t="s">
        <v>66</v>
      </c>
      <c r="G10" s="3"/>
      <c r="H10" s="3"/>
      <c r="I10" s="5"/>
      <c r="J10" s="5"/>
      <c r="K10" s="11"/>
      <c r="L10" s="11"/>
      <c r="M10" s="11"/>
      <c r="N10" s="11"/>
      <c r="O10" s="11"/>
      <c r="P10" s="11"/>
      <c r="Q10" s="11"/>
      <c r="R10" s="15"/>
      <c r="S10" s="15"/>
      <c r="T10" s="15"/>
      <c r="U10" s="38"/>
    </row>
    <row r="11" spans="1:57" ht="12" customHeight="1">
      <c r="A11" s="12" t="s">
        <v>19</v>
      </c>
      <c r="B11" s="26" t="s">
        <v>20</v>
      </c>
      <c r="C11" s="26" t="s">
        <v>21</v>
      </c>
      <c r="D11" s="26" t="s">
        <v>22</v>
      </c>
      <c r="E11" s="26" t="s">
        <v>23</v>
      </c>
      <c r="F11" s="44">
        <v>1</v>
      </c>
      <c r="G11" s="44"/>
      <c r="H11" s="44"/>
      <c r="I11" s="26"/>
      <c r="J11" s="45" t="s">
        <v>35</v>
      </c>
      <c r="K11" s="45" t="s">
        <v>24</v>
      </c>
      <c r="L11" s="45" t="s">
        <v>25</v>
      </c>
      <c r="M11" s="45" t="s">
        <v>4</v>
      </c>
      <c r="N11" s="45" t="s">
        <v>36</v>
      </c>
      <c r="O11" s="45"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0.57986111111111105</v>
      </c>
      <c r="E12" s="66">
        <v>0.6118055555555556</v>
      </c>
      <c r="F12" s="67">
        <v>0</v>
      </c>
      <c r="G12" s="68">
        <v>0</v>
      </c>
      <c r="H12" s="68"/>
      <c r="I12" s="69"/>
      <c r="J12" s="70">
        <f>((C12+E12)-(B12+D12))*24</f>
        <v>0.76666666672099382</v>
      </c>
      <c r="K12" s="70">
        <f>IF(OR(G12=4,G12&gt;=8)=TRUE,0,J12)</f>
        <v>0.76666666672099382</v>
      </c>
      <c r="L12" s="70">
        <f t="shared" ref="L12:L25" si="3">IF(J12-(O12+N12+M12+P12+Q12)&lt;0,0,J12-(O12+N12+M12+P12+Q12))</f>
        <v>0.76666666672099382</v>
      </c>
      <c r="M12" s="70">
        <f t="shared" ref="M12:M25" si="4">IF(Q12+P12&gt;0,0,IF(K12-J12&gt;$O$9,0,IF((B12+D12)&gt;(B12+$O$2),J12-O12-N12,IF(((((C12+E12)*24)-((B12+$O$2)*24)))-O12-N12&gt;0,((((C12+E12)*24)-((B12+$O$2)*24)))-O12-N12,0))))</f>
        <v>0</v>
      </c>
      <c r="N12" s="70" t="b">
        <f t="shared" ref="N12:N25" si="5">IF(Q12+P12&gt;0,0,IF(K12-J12&gt;$O$9,0,IF(WEEKDAY(A12,2)&gt;5,J12-O12,IF((B12+D12)&gt;(B12+$O$3),J12-O12,IF(((C12+E12)&gt;(B12+$O$3)),IF(((((C12+E12)-(B12+$O$3))*24)-O12)&gt;0,(((C12+E12)-(B12+$O$3))*24)-O12,0))))))</f>
        <v>0</v>
      </c>
      <c r="O12" s="70">
        <f t="shared" ref="O12:O25" si="6">IF(Q12+P12&gt;0,0,IF((K12-J12)&gt;=$O$9,J12,IF(K12&gt;$O$9,K12-$O$9,0)))</f>
        <v>0</v>
      </c>
      <c r="P12" s="70">
        <f t="shared" ref="P12:P25" si="7">IF(G12=2,J12,0)</f>
        <v>0</v>
      </c>
      <c r="Q12" s="70">
        <f t="shared" ref="Q12:Q25" si="8">IF(G12=3,J12,0)</f>
        <v>0</v>
      </c>
      <c r="R12" s="71"/>
      <c r="S12" s="71"/>
      <c r="T12" s="71"/>
      <c r="U12" s="72"/>
      <c r="V12">
        <f t="shared" ref="V12:Y25" si="9">IF($G12=1,L12,0)</f>
        <v>0</v>
      </c>
      <c r="W12">
        <f t="shared" si="9"/>
        <v>0</v>
      </c>
      <c r="X12">
        <f t="shared" si="9"/>
        <v>0</v>
      </c>
      <c r="Y12">
        <f t="shared" si="9"/>
        <v>0</v>
      </c>
      <c r="Z12">
        <f t="shared" ref="Z12:Z25" si="10">IF($G12=2,P12,0)</f>
        <v>0</v>
      </c>
      <c r="AA12">
        <f t="shared" ref="AA12:AA25" si="11">IF($G12=3,Q12,0)</f>
        <v>0</v>
      </c>
      <c r="AB12">
        <f t="shared" ref="AB12:AB25" si="12">IF($G12=4,H12,0)</f>
        <v>0</v>
      </c>
      <c r="AC12">
        <f t="shared" ref="AC12:AF25" si="13">IF($G12=5,L12,0)</f>
        <v>0</v>
      </c>
      <c r="AD12">
        <f t="shared" si="13"/>
        <v>0</v>
      </c>
      <c r="AE12">
        <f t="shared" si="13"/>
        <v>0</v>
      </c>
      <c r="AF12">
        <f t="shared" si="13"/>
        <v>0</v>
      </c>
      <c r="AG12">
        <f t="shared" ref="AG12:AJ25" si="14">IF($G12=6,L12,0)</f>
        <v>0</v>
      </c>
      <c r="AH12">
        <f t="shared" si="14"/>
        <v>0</v>
      </c>
      <c r="AI12">
        <f t="shared" si="14"/>
        <v>0</v>
      </c>
      <c r="AJ12">
        <f t="shared" si="14"/>
        <v>0</v>
      </c>
      <c r="AK12">
        <f t="shared" ref="AK12:AN25" si="15">IF($G12=7,L12,0)</f>
        <v>0</v>
      </c>
      <c r="AL12">
        <f t="shared" si="15"/>
        <v>0</v>
      </c>
      <c r="AM12">
        <f t="shared" si="15"/>
        <v>0</v>
      </c>
      <c r="AN12">
        <f t="shared" si="15"/>
        <v>0</v>
      </c>
      <c r="AO12">
        <f t="shared" ref="AO12:AO25" si="16">IF($G12=8,H12,0)</f>
        <v>0</v>
      </c>
      <c r="AP12">
        <f t="shared" ref="AP12:AP25" si="17">IF($G12=9,H12,0)</f>
        <v>0</v>
      </c>
      <c r="AS12" s="4">
        <f t="shared" ref="AS12:AS25" si="18">IF(AND(G12&gt;=1,G12&lt;=3)=TRUE,J12,0)</f>
        <v>0</v>
      </c>
      <c r="AT12">
        <f>IF(AND(G12=1,J12&gt;0)=TRUE,1,0)</f>
        <v>0</v>
      </c>
      <c r="AU12">
        <f t="shared" ref="AU12" si="19">IF(G12=2,1,0)</f>
        <v>0</v>
      </c>
      <c r="AV12">
        <f t="shared" ref="AV12" si="20">IF(G12=3,1,0)</f>
        <v>0</v>
      </c>
      <c r="AW12">
        <f t="shared" ref="AW12" si="21">IF(G12=4,1,0)</f>
        <v>0</v>
      </c>
      <c r="AX12">
        <f t="shared" ref="AX12" si="22">IF(G12=5,1,0)</f>
        <v>0</v>
      </c>
      <c r="AY12">
        <f t="shared" ref="AY12" si="23">IF(G12=6,1,0)</f>
        <v>0</v>
      </c>
      <c r="AZ12">
        <f t="shared" ref="AZ12" si="24">IF(G12=7,1,0)</f>
        <v>0</v>
      </c>
      <c r="BA12">
        <f t="shared" ref="BA12" si="25">IF(G12=8,1,0)</f>
        <v>0</v>
      </c>
      <c r="BB12">
        <f t="shared" ref="BB12" si="26">IF(G12=9,1,0)</f>
        <v>0</v>
      </c>
      <c r="BD12" s="50"/>
      <c r="BE12" s="51"/>
    </row>
    <row r="13" spans="1:57" ht="9" customHeight="1">
      <c r="A13" s="105">
        <f>B12</f>
        <v>42936</v>
      </c>
      <c r="B13" s="106">
        <f>C12</f>
        <v>42936</v>
      </c>
      <c r="C13" s="106">
        <f t="shared" si="2"/>
        <v>42936</v>
      </c>
      <c r="D13" s="107">
        <v>0.70833333333333337</v>
      </c>
      <c r="E13" s="108">
        <v>0.875</v>
      </c>
      <c r="F13" s="109">
        <v>0</v>
      </c>
      <c r="G13" s="110">
        <v>0</v>
      </c>
      <c r="H13" s="110"/>
      <c r="I13" s="111"/>
      <c r="J13" s="112">
        <f t="shared" ref="J13:J25" si="27">((C13+E13)-(B13+D13))*24</f>
        <v>3.9999999999417923</v>
      </c>
      <c r="K13" s="112">
        <f t="shared" ref="K13:K25" si="28">IF(OR(G13=4,G13&gt;=8)=TRUE,K12,K12+J13)</f>
        <v>4.7666666666627862</v>
      </c>
      <c r="L13" s="112">
        <f t="shared" si="3"/>
        <v>0</v>
      </c>
      <c r="M13" s="112">
        <f t="shared" si="4"/>
        <v>4</v>
      </c>
      <c r="N13" s="112" t="b">
        <f t="shared" si="5"/>
        <v>0</v>
      </c>
      <c r="O13" s="112">
        <f t="shared" si="6"/>
        <v>0</v>
      </c>
      <c r="P13" s="112">
        <f t="shared" si="7"/>
        <v>0</v>
      </c>
      <c r="Q13" s="112">
        <f t="shared" si="8"/>
        <v>0</v>
      </c>
      <c r="R13" s="113"/>
      <c r="S13" s="113"/>
      <c r="T13" s="113"/>
      <c r="U13" s="114"/>
      <c r="V13">
        <f t="shared" si="9"/>
        <v>0</v>
      </c>
      <c r="W13">
        <f t="shared" si="9"/>
        <v>0</v>
      </c>
      <c r="X13">
        <f t="shared" si="9"/>
        <v>0</v>
      </c>
      <c r="Y13">
        <f t="shared" si="9"/>
        <v>0</v>
      </c>
      <c r="Z13">
        <f t="shared" si="10"/>
        <v>0</v>
      </c>
      <c r="AA13">
        <f t="shared" si="11"/>
        <v>0</v>
      </c>
      <c r="AB13">
        <f t="shared" si="12"/>
        <v>0</v>
      </c>
      <c r="AC13">
        <f t="shared" si="13"/>
        <v>0</v>
      </c>
      <c r="AD13">
        <f t="shared" si="13"/>
        <v>0</v>
      </c>
      <c r="AE13">
        <f t="shared" si="13"/>
        <v>0</v>
      </c>
      <c r="AF13">
        <f t="shared" si="13"/>
        <v>0</v>
      </c>
      <c r="AG13">
        <f t="shared" si="14"/>
        <v>0</v>
      </c>
      <c r="AH13">
        <f t="shared" si="14"/>
        <v>0</v>
      </c>
      <c r="AI13">
        <f t="shared" si="14"/>
        <v>0</v>
      </c>
      <c r="AJ13">
        <f t="shared" si="14"/>
        <v>0</v>
      </c>
      <c r="AK13">
        <f t="shared" si="15"/>
        <v>0</v>
      </c>
      <c r="AL13">
        <f t="shared" si="15"/>
        <v>0</v>
      </c>
      <c r="AM13">
        <f t="shared" si="15"/>
        <v>0</v>
      </c>
      <c r="AN13">
        <f t="shared" si="15"/>
        <v>0</v>
      </c>
      <c r="AO13">
        <f t="shared" si="16"/>
        <v>0</v>
      </c>
      <c r="AP13">
        <f t="shared" si="17"/>
        <v>0</v>
      </c>
      <c r="AQ13" s="4">
        <f>IF(G13=0,0,IF(OR(G12&gt;=4,G13&gt;=4)=TRUE,0,IF(AND(J12=0,J13=0)=TRUE,0,IF((AS12+AS13)&lt;=$T$9,0,IF((AS12+AS13)&gt;$T$9,IF(J13=0,IF(((C12+E12)*24)+$T$8&gt;(B14+D12)*24,IF(((((C12+E12)*24)+$T$8)-((B14+D12)*24)-AR14)&gt;0,(((C12+E12)*24)+$T$8)-((B14+D12)*24)-AR14,IF(((C13+E13)*24)+$T$8&gt;(B14+D12)*24,IF(((((C13+E13)*24)+$T$8)-((B14+D12)*24)-AR14)&gt;0,(((C13+E13)*24)+$T$8)-((B14+D12)*24)-AR14,0))))))))))</f>
        <v>0</v>
      </c>
      <c r="AS13" s="4">
        <f t="shared" si="18"/>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1</v>
      </c>
      <c r="BD13">
        <f>IF(BC13&gt;13,1,0)</f>
        <v>0</v>
      </c>
      <c r="BE13">
        <f>IF($J12+$J13&gt;0,1,0)</f>
        <v>1</v>
      </c>
    </row>
    <row r="14" spans="1:57" ht="9" customHeight="1">
      <c r="A14" s="73">
        <f t="shared" ref="A14:A22" si="29">B14</f>
        <v>42937</v>
      </c>
      <c r="B14" s="74">
        <f>B12+1</f>
        <v>42937</v>
      </c>
      <c r="C14" s="74">
        <f t="shared" si="2"/>
        <v>42938</v>
      </c>
      <c r="D14" s="75">
        <v>0.70833333333333337</v>
      </c>
      <c r="E14" s="76">
        <v>0.62569444444444444</v>
      </c>
      <c r="F14" s="77">
        <v>1</v>
      </c>
      <c r="G14" s="78">
        <v>0</v>
      </c>
      <c r="H14" s="78"/>
      <c r="I14" s="79"/>
      <c r="J14" s="80">
        <f t="shared" si="27"/>
        <v>22.016666666662786</v>
      </c>
      <c r="K14" s="80">
        <f t="shared" si="28"/>
        <v>26.783333333325572</v>
      </c>
      <c r="L14" s="80">
        <f t="shared" si="3"/>
        <v>0</v>
      </c>
      <c r="M14" s="80">
        <f t="shared" si="4"/>
        <v>7</v>
      </c>
      <c r="N14" s="80">
        <f t="shared" si="5"/>
        <v>15.016666666720994</v>
      </c>
      <c r="O14" s="80">
        <f t="shared" si="6"/>
        <v>0</v>
      </c>
      <c r="P14" s="80">
        <f t="shared" si="7"/>
        <v>0</v>
      </c>
      <c r="Q14" s="80">
        <f t="shared" si="8"/>
        <v>0</v>
      </c>
      <c r="R14" s="81"/>
      <c r="S14" s="81"/>
      <c r="T14" s="81"/>
      <c r="U14" s="82"/>
      <c r="V14">
        <f t="shared" si="9"/>
        <v>0</v>
      </c>
      <c r="W14">
        <f t="shared" si="9"/>
        <v>0</v>
      </c>
      <c r="X14">
        <f t="shared" si="9"/>
        <v>0</v>
      </c>
      <c r="Y14">
        <f t="shared" si="9"/>
        <v>0</v>
      </c>
      <c r="Z14">
        <f t="shared" si="10"/>
        <v>0</v>
      </c>
      <c r="AA14">
        <f t="shared" si="11"/>
        <v>0</v>
      </c>
      <c r="AB14">
        <f t="shared" si="12"/>
        <v>0</v>
      </c>
      <c r="AC14">
        <f t="shared" si="13"/>
        <v>0</v>
      </c>
      <c r="AD14">
        <f t="shared" si="13"/>
        <v>0</v>
      </c>
      <c r="AE14">
        <f t="shared" si="13"/>
        <v>0</v>
      </c>
      <c r="AF14">
        <f t="shared" si="13"/>
        <v>0</v>
      </c>
      <c r="AG14">
        <f t="shared" si="14"/>
        <v>0</v>
      </c>
      <c r="AH14">
        <f t="shared" si="14"/>
        <v>0</v>
      </c>
      <c r="AI14">
        <f t="shared" si="14"/>
        <v>0</v>
      </c>
      <c r="AJ14">
        <f t="shared" si="14"/>
        <v>0</v>
      </c>
      <c r="AK14">
        <f t="shared" si="15"/>
        <v>0</v>
      </c>
      <c r="AL14">
        <f t="shared" si="15"/>
        <v>0</v>
      </c>
      <c r="AM14">
        <f t="shared" si="15"/>
        <v>0</v>
      </c>
      <c r="AN14">
        <f t="shared" si="15"/>
        <v>0</v>
      </c>
      <c r="AO14">
        <f t="shared" si="16"/>
        <v>0</v>
      </c>
      <c r="AP14">
        <f t="shared" si="17"/>
        <v>0</v>
      </c>
      <c r="AR14" s="4">
        <f>IF(G14=0,0,IF(OR(G12&gt;=4,G13&gt;=4)=TRUE,0,IF(J14=0,0,IF(AND(J13&gt;0,(((B14+D14)-(C13+E13))*24)&lt;$T$8)=TRUE,$T$8-(((B14+D14)-(C13+E13))*24),IF(AND(J12&gt;0,(((B14+D14)-(C12+E12))*24)&lt;$T$8)=TRUE,$T$8-(((B14+D14)-(C12+E12))*24),0)))))</f>
        <v>0</v>
      </c>
      <c r="AS14" s="4">
        <f t="shared" si="18"/>
        <v>0</v>
      </c>
      <c r="AT14">
        <f>IF(AND(G14=1,J14&gt;0)=TRUE,1,0)</f>
        <v>0</v>
      </c>
      <c r="AU14">
        <f t="shared" ref="AU14" si="30">IF(G14=2,1,0)</f>
        <v>0</v>
      </c>
      <c r="AV14">
        <f t="shared" ref="AV14" si="31">IF(G14=3,1,0)</f>
        <v>0</v>
      </c>
      <c r="AW14">
        <f t="shared" ref="AW14" si="32">IF(G14=4,1,0)</f>
        <v>0</v>
      </c>
      <c r="AX14">
        <f t="shared" ref="AX14" si="33">IF(G14=5,1,0)</f>
        <v>0</v>
      </c>
      <c r="AY14">
        <f t="shared" ref="AY14" si="34">IF(G14=6,1,0)</f>
        <v>0</v>
      </c>
      <c r="AZ14">
        <f t="shared" ref="AZ14" si="35">IF(G14=7,1,0)</f>
        <v>0</v>
      </c>
      <c r="BA14">
        <f t="shared" ref="BA14" si="36">IF(G14=8,1,0)</f>
        <v>0</v>
      </c>
      <c r="BB14">
        <f t="shared" ref="BB14" si="37">IF(G14=9,1,0)</f>
        <v>0</v>
      </c>
    </row>
    <row r="15" spans="1:57" ht="9" customHeight="1">
      <c r="A15" s="105">
        <f>B14</f>
        <v>42937</v>
      </c>
      <c r="B15" s="106">
        <f>C14</f>
        <v>42938</v>
      </c>
      <c r="C15" s="106">
        <f t="shared" si="2"/>
        <v>42938</v>
      </c>
      <c r="D15" s="107">
        <v>0</v>
      </c>
      <c r="E15" s="108">
        <v>0</v>
      </c>
      <c r="F15" s="109">
        <v>0</v>
      </c>
      <c r="G15" s="110">
        <v>0</v>
      </c>
      <c r="H15" s="110"/>
      <c r="I15" s="111"/>
      <c r="J15" s="112">
        <f t="shared" si="27"/>
        <v>0</v>
      </c>
      <c r="K15" s="112">
        <f t="shared" si="28"/>
        <v>26.783333333325572</v>
      </c>
      <c r="L15" s="112">
        <f t="shared" si="3"/>
        <v>0</v>
      </c>
      <c r="M15" s="112">
        <f t="shared" si="4"/>
        <v>0</v>
      </c>
      <c r="N15" s="112" t="b">
        <f t="shared" si="5"/>
        <v>0</v>
      </c>
      <c r="O15" s="112">
        <f t="shared" si="6"/>
        <v>0</v>
      </c>
      <c r="P15" s="112">
        <f t="shared" si="7"/>
        <v>0</v>
      </c>
      <c r="Q15" s="112">
        <f t="shared" si="8"/>
        <v>0</v>
      </c>
      <c r="R15" s="113"/>
      <c r="S15" s="113"/>
      <c r="T15" s="113"/>
      <c r="U15" s="114"/>
      <c r="V15">
        <f t="shared" si="9"/>
        <v>0</v>
      </c>
      <c r="W15">
        <f t="shared" si="9"/>
        <v>0</v>
      </c>
      <c r="X15">
        <f t="shared" si="9"/>
        <v>0</v>
      </c>
      <c r="Y15">
        <f t="shared" si="9"/>
        <v>0</v>
      </c>
      <c r="Z15">
        <f t="shared" si="10"/>
        <v>0</v>
      </c>
      <c r="AA15">
        <f t="shared" si="11"/>
        <v>0</v>
      </c>
      <c r="AB15">
        <f t="shared" si="12"/>
        <v>0</v>
      </c>
      <c r="AC15">
        <f t="shared" si="13"/>
        <v>0</v>
      </c>
      <c r="AD15">
        <f t="shared" si="13"/>
        <v>0</v>
      </c>
      <c r="AE15">
        <f t="shared" si="13"/>
        <v>0</v>
      </c>
      <c r="AF15">
        <f t="shared" si="13"/>
        <v>0</v>
      </c>
      <c r="AG15">
        <f t="shared" si="14"/>
        <v>0</v>
      </c>
      <c r="AH15">
        <f t="shared" si="14"/>
        <v>0</v>
      </c>
      <c r="AI15">
        <f t="shared" si="14"/>
        <v>0</v>
      </c>
      <c r="AJ15">
        <f t="shared" si="14"/>
        <v>0</v>
      </c>
      <c r="AK15">
        <f t="shared" si="15"/>
        <v>0</v>
      </c>
      <c r="AL15">
        <f t="shared" si="15"/>
        <v>0</v>
      </c>
      <c r="AM15">
        <f t="shared" si="15"/>
        <v>0</v>
      </c>
      <c r="AN15">
        <f t="shared" si="15"/>
        <v>0</v>
      </c>
      <c r="AO15">
        <f t="shared" si="16"/>
        <v>0</v>
      </c>
      <c r="AP15">
        <f t="shared" si="17"/>
        <v>0</v>
      </c>
      <c r="AQ15" s="4">
        <f t="shared" ref="AQ15" si="38">IF(G15=0,0,IF(OR(G14&gt;=4,G15&gt;=4)=TRUE,0,IF(AND(J14=0,J15=0)=TRUE,0,IF((AS14+AS15)&lt;=$T$9,0,IF((AS14+AS15)&gt;$T$9,IF(J15=0,IF(((C14+E14)*24)+$T$8&gt;(B16+D14)*24,IF(((((C14+E14)*24)+$T$8)-((B16+D14)*24)-AR16)&gt;0,(((C14+E14)*24)+$T$8)-((B16+D14)*24)-AR16,IF(((C15+E15)*24)+$T$8&gt;(B16+D14)*24,IF(((((C15+E15)*24)+$T$8)-((B16+D14)*24)-AR16)&gt;0,(((C15+E15)*24)+$T$8)-((B16+D14)*24)-AR16,0))))))))))</f>
        <v>0</v>
      </c>
      <c r="AS15" s="4">
        <f t="shared" si="18"/>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2</v>
      </c>
      <c r="BD15">
        <f>IF(BC15&gt;13,1,0)</f>
        <v>0</v>
      </c>
      <c r="BE15">
        <f>IF($J14+$J15&gt;0,$BC13+1,0)</f>
        <v>2</v>
      </c>
    </row>
    <row r="16" spans="1:57" ht="9" customHeight="1">
      <c r="A16" s="73">
        <f t="shared" si="29"/>
        <v>42938</v>
      </c>
      <c r="B16" s="74">
        <f>B14+1</f>
        <v>42938</v>
      </c>
      <c r="C16" s="74">
        <f t="shared" si="2"/>
        <v>42938</v>
      </c>
      <c r="D16" s="75">
        <v>0</v>
      </c>
      <c r="E16" s="76">
        <v>0</v>
      </c>
      <c r="F16" s="77">
        <v>0</v>
      </c>
      <c r="G16" s="78">
        <v>0</v>
      </c>
      <c r="H16" s="78"/>
      <c r="I16" s="79"/>
      <c r="J16" s="80">
        <f t="shared" si="27"/>
        <v>0</v>
      </c>
      <c r="K16" s="80">
        <f t="shared" si="28"/>
        <v>26.783333333325572</v>
      </c>
      <c r="L16" s="80">
        <f t="shared" si="3"/>
        <v>0</v>
      </c>
      <c r="M16" s="80">
        <f t="shared" si="4"/>
        <v>0</v>
      </c>
      <c r="N16" s="80">
        <f t="shared" si="5"/>
        <v>0</v>
      </c>
      <c r="O16" s="80">
        <f t="shared" si="6"/>
        <v>0</v>
      </c>
      <c r="P16" s="80">
        <f t="shared" si="7"/>
        <v>0</v>
      </c>
      <c r="Q16" s="80">
        <f t="shared" si="8"/>
        <v>0</v>
      </c>
      <c r="R16" s="81"/>
      <c r="S16" s="81"/>
      <c r="T16" s="81"/>
      <c r="U16" s="82"/>
      <c r="V16">
        <f t="shared" si="9"/>
        <v>0</v>
      </c>
      <c r="W16">
        <f t="shared" si="9"/>
        <v>0</v>
      </c>
      <c r="X16">
        <f t="shared" si="9"/>
        <v>0</v>
      </c>
      <c r="Y16">
        <f t="shared" si="9"/>
        <v>0</v>
      </c>
      <c r="Z16">
        <f t="shared" si="10"/>
        <v>0</v>
      </c>
      <c r="AA16">
        <f t="shared" si="11"/>
        <v>0</v>
      </c>
      <c r="AB16">
        <f t="shared" si="12"/>
        <v>0</v>
      </c>
      <c r="AC16">
        <f t="shared" si="13"/>
        <v>0</v>
      </c>
      <c r="AD16">
        <f t="shared" si="13"/>
        <v>0</v>
      </c>
      <c r="AE16">
        <f t="shared" si="13"/>
        <v>0</v>
      </c>
      <c r="AF16">
        <f t="shared" si="13"/>
        <v>0</v>
      </c>
      <c r="AG16">
        <f t="shared" si="14"/>
        <v>0</v>
      </c>
      <c r="AH16">
        <f t="shared" si="14"/>
        <v>0</v>
      </c>
      <c r="AI16">
        <f t="shared" si="14"/>
        <v>0</v>
      </c>
      <c r="AJ16">
        <f t="shared" si="14"/>
        <v>0</v>
      </c>
      <c r="AK16">
        <f t="shared" si="15"/>
        <v>0</v>
      </c>
      <c r="AL16">
        <f t="shared" si="15"/>
        <v>0</v>
      </c>
      <c r="AM16">
        <f t="shared" si="15"/>
        <v>0</v>
      </c>
      <c r="AN16">
        <f t="shared" si="15"/>
        <v>0</v>
      </c>
      <c r="AO16">
        <f t="shared" si="16"/>
        <v>0</v>
      </c>
      <c r="AP16">
        <f t="shared" si="17"/>
        <v>0</v>
      </c>
      <c r="AR16" s="4">
        <f>IF(G16=0,0,IF(OR(G14&gt;=4,G15&gt;=4)=TRUE,0,IF(J16=0,0,IF(AND(J15&gt;0,(((B16+D16)-(C15+E15))*24)&lt;$T$8)=TRUE,$T$8-(((B16+D16)-(C15+E15))*24),IF(AND(J14&gt;0,(((B16+D16)-(C14+E14))*24)&lt;$T$8)=TRUE,$T$8-(((B16+D16)-(C14+E14))*24),0)))))</f>
        <v>0</v>
      </c>
      <c r="AS16" s="4">
        <f t="shared" si="18"/>
        <v>0</v>
      </c>
      <c r="AT16">
        <f>IF(AND(G16=1,J16&gt;0)=TRUE,1,0)</f>
        <v>0</v>
      </c>
      <c r="AU16">
        <f t="shared" ref="AU16" si="39">IF(G16=2,1,0)</f>
        <v>0</v>
      </c>
      <c r="AV16">
        <f t="shared" ref="AV16" si="40">IF(G16=3,1,0)</f>
        <v>0</v>
      </c>
      <c r="AW16">
        <f t="shared" ref="AW16" si="41">IF(G16=4,1,0)</f>
        <v>0</v>
      </c>
      <c r="AX16">
        <f t="shared" ref="AX16" si="42">IF(G16=5,1,0)</f>
        <v>0</v>
      </c>
      <c r="AY16">
        <f t="shared" ref="AY16" si="43">IF(G16=6,1,0)</f>
        <v>0</v>
      </c>
      <c r="AZ16">
        <f t="shared" ref="AZ16" si="44">IF(G16=7,1,0)</f>
        <v>0</v>
      </c>
      <c r="BA16">
        <f t="shared" ref="BA16" si="45">IF(G16=8,1,0)</f>
        <v>0</v>
      </c>
      <c r="BB16">
        <f t="shared" ref="BB16" si="46">IF(G16=9,1,0)</f>
        <v>0</v>
      </c>
    </row>
    <row r="17" spans="1:57" ht="9" customHeight="1">
      <c r="A17" s="105">
        <f>B16</f>
        <v>42938</v>
      </c>
      <c r="B17" s="106">
        <f>C16</f>
        <v>42938</v>
      </c>
      <c r="C17" s="106">
        <f t="shared" si="2"/>
        <v>42938</v>
      </c>
      <c r="D17" s="107">
        <v>0</v>
      </c>
      <c r="E17" s="108">
        <v>0</v>
      </c>
      <c r="F17" s="109">
        <v>0</v>
      </c>
      <c r="G17" s="110">
        <v>0</v>
      </c>
      <c r="H17" s="110"/>
      <c r="I17" s="111"/>
      <c r="J17" s="112">
        <f t="shared" si="27"/>
        <v>0</v>
      </c>
      <c r="K17" s="112">
        <f t="shared" si="28"/>
        <v>26.783333333325572</v>
      </c>
      <c r="L17" s="112">
        <f t="shared" si="3"/>
        <v>0</v>
      </c>
      <c r="M17" s="112">
        <f t="shared" si="4"/>
        <v>0</v>
      </c>
      <c r="N17" s="112">
        <f t="shared" si="5"/>
        <v>0</v>
      </c>
      <c r="O17" s="112">
        <f t="shared" si="6"/>
        <v>0</v>
      </c>
      <c r="P17" s="112">
        <f t="shared" si="7"/>
        <v>0</v>
      </c>
      <c r="Q17" s="112">
        <f t="shared" si="8"/>
        <v>0</v>
      </c>
      <c r="R17" s="113"/>
      <c r="S17" s="113"/>
      <c r="T17" s="113"/>
      <c r="U17" s="114"/>
      <c r="V17">
        <f t="shared" si="9"/>
        <v>0</v>
      </c>
      <c r="W17">
        <f t="shared" si="9"/>
        <v>0</v>
      </c>
      <c r="X17">
        <f t="shared" si="9"/>
        <v>0</v>
      </c>
      <c r="Y17">
        <f t="shared" si="9"/>
        <v>0</v>
      </c>
      <c r="Z17">
        <f t="shared" si="10"/>
        <v>0</v>
      </c>
      <c r="AA17">
        <f t="shared" si="11"/>
        <v>0</v>
      </c>
      <c r="AB17">
        <f t="shared" si="12"/>
        <v>0</v>
      </c>
      <c r="AC17">
        <f t="shared" si="13"/>
        <v>0</v>
      </c>
      <c r="AD17">
        <f t="shared" si="13"/>
        <v>0</v>
      </c>
      <c r="AE17">
        <f t="shared" si="13"/>
        <v>0</v>
      </c>
      <c r="AF17">
        <f t="shared" si="13"/>
        <v>0</v>
      </c>
      <c r="AG17">
        <f t="shared" si="14"/>
        <v>0</v>
      </c>
      <c r="AH17">
        <f t="shared" si="14"/>
        <v>0</v>
      </c>
      <c r="AI17">
        <f t="shared" si="14"/>
        <v>0</v>
      </c>
      <c r="AJ17">
        <f t="shared" si="14"/>
        <v>0</v>
      </c>
      <c r="AK17">
        <f t="shared" si="15"/>
        <v>0</v>
      </c>
      <c r="AL17">
        <f t="shared" si="15"/>
        <v>0</v>
      </c>
      <c r="AM17">
        <f t="shared" si="15"/>
        <v>0</v>
      </c>
      <c r="AN17">
        <f t="shared" si="15"/>
        <v>0</v>
      </c>
      <c r="AO17">
        <f t="shared" si="16"/>
        <v>0</v>
      </c>
      <c r="AP17">
        <f t="shared" si="17"/>
        <v>0</v>
      </c>
      <c r="AQ17" s="4">
        <f t="shared" ref="AQ17" si="47">IF(G17=0,0,IF(OR(G16&gt;=4,G17&gt;=4)=TRUE,0,IF(AND(J16=0,J17=0)=TRUE,0,IF((AS16+AS17)&lt;=$T$9,0,IF((AS16+AS17)&gt;$T$9,IF(J17=0,IF(((C16+E16)*24)+$T$8&gt;(B18+D16)*24,IF(((((C16+E16)*24)+$T$8)-((B18+D16)*24)-AR18)&gt;0,(((C16+E16)*24)+$T$8)-((B18+D16)*24)-AR18,IF(((C17+E17)*24)+$T$8&gt;(B18+D16)*24,IF(((((C17+E17)*24)+$T$8)-((B18+D16)*24)-AR18)&gt;0,(((C17+E17)*24)+$T$8)-((B18+D16)*24)-AR18,0))))))))))</f>
        <v>0</v>
      </c>
      <c r="AS17" s="4">
        <f t="shared" si="18"/>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29"/>
        <v>42939</v>
      </c>
      <c r="B18" s="74">
        <f>B16+1</f>
        <v>42939</v>
      </c>
      <c r="C18" s="74">
        <f t="shared" si="2"/>
        <v>42939</v>
      </c>
      <c r="D18" s="75">
        <v>0</v>
      </c>
      <c r="E18" s="76">
        <v>0</v>
      </c>
      <c r="F18" s="77">
        <v>0</v>
      </c>
      <c r="G18" s="78">
        <v>0</v>
      </c>
      <c r="H18" s="78"/>
      <c r="I18" s="79"/>
      <c r="J18" s="80">
        <f t="shared" si="27"/>
        <v>0</v>
      </c>
      <c r="K18" s="80">
        <f t="shared" si="28"/>
        <v>26.783333333325572</v>
      </c>
      <c r="L18" s="80">
        <f t="shared" si="3"/>
        <v>0</v>
      </c>
      <c r="M18" s="80">
        <f t="shared" si="4"/>
        <v>0</v>
      </c>
      <c r="N18" s="80">
        <f t="shared" si="5"/>
        <v>0</v>
      </c>
      <c r="O18" s="80">
        <f t="shared" si="6"/>
        <v>0</v>
      </c>
      <c r="P18" s="80">
        <f t="shared" si="7"/>
        <v>0</v>
      </c>
      <c r="Q18" s="80">
        <f t="shared" si="8"/>
        <v>0</v>
      </c>
      <c r="R18" s="81"/>
      <c r="S18" s="81"/>
      <c r="T18" s="81"/>
      <c r="U18" s="82"/>
      <c r="V18">
        <f t="shared" si="9"/>
        <v>0</v>
      </c>
      <c r="W18">
        <f t="shared" si="9"/>
        <v>0</v>
      </c>
      <c r="X18">
        <f t="shared" si="9"/>
        <v>0</v>
      </c>
      <c r="Y18">
        <f t="shared" si="9"/>
        <v>0</v>
      </c>
      <c r="Z18">
        <f t="shared" si="10"/>
        <v>0</v>
      </c>
      <c r="AA18">
        <f t="shared" si="11"/>
        <v>0</v>
      </c>
      <c r="AB18">
        <f t="shared" si="12"/>
        <v>0</v>
      </c>
      <c r="AC18">
        <f t="shared" si="13"/>
        <v>0</v>
      </c>
      <c r="AD18">
        <f t="shared" si="13"/>
        <v>0</v>
      </c>
      <c r="AE18">
        <f t="shared" si="13"/>
        <v>0</v>
      </c>
      <c r="AF18">
        <f t="shared" si="13"/>
        <v>0</v>
      </c>
      <c r="AG18">
        <f t="shared" si="14"/>
        <v>0</v>
      </c>
      <c r="AH18">
        <f t="shared" si="14"/>
        <v>0</v>
      </c>
      <c r="AI18">
        <f t="shared" si="14"/>
        <v>0</v>
      </c>
      <c r="AJ18">
        <f t="shared" si="14"/>
        <v>0</v>
      </c>
      <c r="AK18">
        <f t="shared" si="15"/>
        <v>0</v>
      </c>
      <c r="AL18">
        <f t="shared" si="15"/>
        <v>0</v>
      </c>
      <c r="AM18">
        <f t="shared" si="15"/>
        <v>0</v>
      </c>
      <c r="AN18">
        <f t="shared" si="15"/>
        <v>0</v>
      </c>
      <c r="AO18">
        <f t="shared" si="16"/>
        <v>0</v>
      </c>
      <c r="AP18">
        <f t="shared" si="17"/>
        <v>0</v>
      </c>
      <c r="AR18" s="4">
        <f t="shared" ref="AR18" si="48">IF(G18=0,0,IF(OR(G16&gt;=4,G17&gt;=4)=TRUE,0,IF(J18=0,0,IF(AND(J17&gt;0,(((B18+D18)-(C17+E17))*24)&lt;$T$8)=TRUE,$T$8-(((B18+D18)-(C17+E17))*24),IF(AND(J16&gt;0,(((B18+D18)-(C16+E16))*24)&lt;$T$8)=TRUE,$T$8-(((B18+D18)-(C16+E16))*24),0)))))</f>
        <v>0</v>
      </c>
      <c r="AS18" s="4">
        <f t="shared" si="18"/>
        <v>0</v>
      </c>
      <c r="AT18">
        <f>IF(AND(G18=1,J18&gt;0)=TRUE,1,0)</f>
        <v>0</v>
      </c>
      <c r="AU18">
        <f t="shared" ref="AU18" si="49">IF(G18=2,1,0)</f>
        <v>0</v>
      </c>
      <c r="AV18">
        <f t="shared" ref="AV18" si="50">IF(G18=3,1,0)</f>
        <v>0</v>
      </c>
      <c r="AW18">
        <f t="shared" ref="AW18" si="51">IF(G18=4,1,0)</f>
        <v>0</v>
      </c>
      <c r="AX18">
        <f t="shared" ref="AX18" si="52">IF(G18=5,1,0)</f>
        <v>0</v>
      </c>
      <c r="AY18">
        <f t="shared" ref="AY18" si="53">IF(G18=6,1,0)</f>
        <v>0</v>
      </c>
      <c r="AZ18">
        <f t="shared" ref="AZ18" si="54">IF(G18=7,1,0)</f>
        <v>0</v>
      </c>
      <c r="BA18">
        <f t="shared" ref="BA18" si="55">IF(G18=8,1,0)</f>
        <v>0</v>
      </c>
      <c r="BB18">
        <f t="shared" ref="BB18" si="56">IF(G18=9,1,0)</f>
        <v>0</v>
      </c>
    </row>
    <row r="19" spans="1:57" ht="9" customHeight="1">
      <c r="A19" s="105">
        <f>B18</f>
        <v>42939</v>
      </c>
      <c r="B19" s="106">
        <f>C18</f>
        <v>42939</v>
      </c>
      <c r="C19" s="106">
        <f t="shared" si="2"/>
        <v>42939</v>
      </c>
      <c r="D19" s="107">
        <v>0</v>
      </c>
      <c r="E19" s="108">
        <v>0</v>
      </c>
      <c r="F19" s="109">
        <v>0</v>
      </c>
      <c r="G19" s="110">
        <v>0</v>
      </c>
      <c r="H19" s="110"/>
      <c r="I19" s="111"/>
      <c r="J19" s="112">
        <f t="shared" si="27"/>
        <v>0</v>
      </c>
      <c r="K19" s="112">
        <f t="shared" si="28"/>
        <v>26.783333333325572</v>
      </c>
      <c r="L19" s="112">
        <f t="shared" si="3"/>
        <v>0</v>
      </c>
      <c r="M19" s="112">
        <f t="shared" si="4"/>
        <v>0</v>
      </c>
      <c r="N19" s="112">
        <f t="shared" si="5"/>
        <v>0</v>
      </c>
      <c r="O19" s="112">
        <f t="shared" si="6"/>
        <v>0</v>
      </c>
      <c r="P19" s="112">
        <f t="shared" si="7"/>
        <v>0</v>
      </c>
      <c r="Q19" s="112">
        <f t="shared" si="8"/>
        <v>0</v>
      </c>
      <c r="R19" s="113"/>
      <c r="S19" s="113"/>
      <c r="T19" s="113"/>
      <c r="U19" s="114"/>
      <c r="V19">
        <f t="shared" si="9"/>
        <v>0</v>
      </c>
      <c r="W19">
        <f t="shared" si="9"/>
        <v>0</v>
      </c>
      <c r="X19">
        <f t="shared" si="9"/>
        <v>0</v>
      </c>
      <c r="Y19">
        <f t="shared" si="9"/>
        <v>0</v>
      </c>
      <c r="Z19">
        <f t="shared" si="10"/>
        <v>0</v>
      </c>
      <c r="AA19">
        <f t="shared" si="11"/>
        <v>0</v>
      </c>
      <c r="AB19">
        <f t="shared" si="12"/>
        <v>0</v>
      </c>
      <c r="AC19">
        <f t="shared" si="13"/>
        <v>0</v>
      </c>
      <c r="AD19">
        <f t="shared" si="13"/>
        <v>0</v>
      </c>
      <c r="AE19">
        <f t="shared" si="13"/>
        <v>0</v>
      </c>
      <c r="AF19">
        <f t="shared" si="13"/>
        <v>0</v>
      </c>
      <c r="AG19">
        <f t="shared" si="14"/>
        <v>0</v>
      </c>
      <c r="AH19">
        <f t="shared" si="14"/>
        <v>0</v>
      </c>
      <c r="AI19">
        <f t="shared" si="14"/>
        <v>0</v>
      </c>
      <c r="AJ19">
        <f t="shared" si="14"/>
        <v>0</v>
      </c>
      <c r="AK19">
        <f t="shared" si="15"/>
        <v>0</v>
      </c>
      <c r="AL19">
        <f t="shared" si="15"/>
        <v>0</v>
      </c>
      <c r="AM19">
        <f t="shared" si="15"/>
        <v>0</v>
      </c>
      <c r="AN19">
        <f t="shared" si="15"/>
        <v>0</v>
      </c>
      <c r="AO19">
        <f t="shared" si="16"/>
        <v>0</v>
      </c>
      <c r="AP19">
        <f t="shared" si="17"/>
        <v>0</v>
      </c>
      <c r="AQ19" s="4">
        <f t="shared" ref="AQ19" si="57">IF(G19=0,0,IF(OR(G18&gt;=4,G19&gt;=4)=TRUE,0,IF(AND(J18=0,J19=0)=TRUE,0,IF((AS18+AS19)&lt;=$T$9,0,IF((AS18+AS19)&gt;$T$9,IF(J19=0,IF(((C18+E18)*24)+$T$8&gt;(B20+D18)*24,IF(((((C18+E18)*24)+$T$8)-((B20+D18)*24)-AR20)&gt;0,(((C18+E18)*24)+$T$8)-((B20+D18)*24)-AR20,IF(((C19+E19)*24)+$T$8&gt;(B20+D18)*24,IF(((((C19+E19)*24)+$T$8)-((B20+D18)*24)-AR20)&gt;0,(((C19+E19)*24)+$T$8)-((B20+D18)*24)-AR20,0))))))))))</f>
        <v>0</v>
      </c>
      <c r="AS19" s="4">
        <f t="shared" si="18"/>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29"/>
        <v>42940</v>
      </c>
      <c r="B20" s="74">
        <f>B18+1</f>
        <v>42940</v>
      </c>
      <c r="C20" s="74">
        <f t="shared" si="2"/>
        <v>42941</v>
      </c>
      <c r="D20" s="75">
        <v>0.70833333333333337</v>
      </c>
      <c r="E20" s="76">
        <v>7.2916666666666671E-2</v>
      </c>
      <c r="F20" s="77">
        <v>1</v>
      </c>
      <c r="G20" s="78">
        <v>0</v>
      </c>
      <c r="H20" s="78"/>
      <c r="I20" s="79"/>
      <c r="J20" s="80">
        <f t="shared" si="27"/>
        <v>8.7499999998835847</v>
      </c>
      <c r="K20" s="80">
        <f t="shared" si="28"/>
        <v>35.533333333209157</v>
      </c>
      <c r="L20" s="80">
        <f t="shared" si="3"/>
        <v>0</v>
      </c>
      <c r="M20" s="80">
        <f t="shared" si="4"/>
        <v>7.0000000000582077</v>
      </c>
      <c r="N20" s="80">
        <f t="shared" si="5"/>
        <v>1.7499999999417923</v>
      </c>
      <c r="O20" s="80">
        <f t="shared" si="6"/>
        <v>0</v>
      </c>
      <c r="P20" s="80">
        <f t="shared" si="7"/>
        <v>0</v>
      </c>
      <c r="Q20" s="80">
        <f t="shared" si="8"/>
        <v>0</v>
      </c>
      <c r="R20" s="81"/>
      <c r="S20" s="81"/>
      <c r="T20" s="81"/>
      <c r="U20" s="82"/>
      <c r="V20">
        <f t="shared" si="9"/>
        <v>0</v>
      </c>
      <c r="W20">
        <f t="shared" si="9"/>
        <v>0</v>
      </c>
      <c r="X20">
        <f t="shared" si="9"/>
        <v>0</v>
      </c>
      <c r="Y20">
        <f t="shared" si="9"/>
        <v>0</v>
      </c>
      <c r="Z20">
        <f t="shared" si="10"/>
        <v>0</v>
      </c>
      <c r="AA20">
        <f t="shared" si="11"/>
        <v>0</v>
      </c>
      <c r="AB20">
        <f t="shared" si="12"/>
        <v>0</v>
      </c>
      <c r="AC20">
        <f t="shared" si="13"/>
        <v>0</v>
      </c>
      <c r="AD20">
        <f t="shared" si="13"/>
        <v>0</v>
      </c>
      <c r="AE20">
        <f t="shared" si="13"/>
        <v>0</v>
      </c>
      <c r="AF20">
        <f t="shared" si="13"/>
        <v>0</v>
      </c>
      <c r="AG20">
        <f t="shared" si="14"/>
        <v>0</v>
      </c>
      <c r="AH20">
        <f t="shared" si="14"/>
        <v>0</v>
      </c>
      <c r="AI20">
        <f t="shared" si="14"/>
        <v>0</v>
      </c>
      <c r="AJ20">
        <f t="shared" si="14"/>
        <v>0</v>
      </c>
      <c r="AK20">
        <f t="shared" si="15"/>
        <v>0</v>
      </c>
      <c r="AL20">
        <f t="shared" si="15"/>
        <v>0</v>
      </c>
      <c r="AM20">
        <f t="shared" si="15"/>
        <v>0</v>
      </c>
      <c r="AN20">
        <f t="shared" si="15"/>
        <v>0</v>
      </c>
      <c r="AO20">
        <f t="shared" si="16"/>
        <v>0</v>
      </c>
      <c r="AP20">
        <f t="shared" si="17"/>
        <v>0</v>
      </c>
      <c r="AR20" s="4">
        <f t="shared" ref="AR20" si="58">IF(G20=0,0,IF(OR(G18&gt;=4,G19&gt;=4)=TRUE,0,IF(J20=0,0,IF(AND(J19&gt;0,(((B20+D20)-(C19+E19))*24)&lt;$T$8)=TRUE,$T$8-(((B20+D20)-(C19+E19))*24),IF(AND(J18&gt;0,(((B20+D20)-(C18+E18))*24)&lt;$T$8)=TRUE,$T$8-(((B20+D20)-(C18+E18))*24),0)))))</f>
        <v>0</v>
      </c>
      <c r="AS20" s="4">
        <f t="shared" si="18"/>
        <v>0</v>
      </c>
      <c r="AT20">
        <f>IF(AND(G20=1,J20&gt;0)=TRUE,1,0)</f>
        <v>0</v>
      </c>
      <c r="AU20">
        <f t="shared" ref="AU20" si="59">IF(G20=2,1,0)</f>
        <v>0</v>
      </c>
      <c r="AV20">
        <f t="shared" ref="AV20" si="60">IF(G20=3,1,0)</f>
        <v>0</v>
      </c>
      <c r="AW20">
        <f t="shared" ref="AW20" si="61">IF(G20=4,1,0)</f>
        <v>0</v>
      </c>
      <c r="AX20">
        <f t="shared" ref="AX20" si="62">IF(G20=5,1,0)</f>
        <v>0</v>
      </c>
      <c r="AY20">
        <f t="shared" ref="AY20" si="63">IF(G20=6,1,0)</f>
        <v>0</v>
      </c>
      <c r="AZ20">
        <f t="shared" ref="AZ20" si="64">IF(G20=7,1,0)</f>
        <v>0</v>
      </c>
      <c r="BA20">
        <f t="shared" ref="BA20" si="65">IF(G20=8,1,0)</f>
        <v>0</v>
      </c>
      <c r="BB20">
        <f t="shared" ref="BB20" si="66">IF(G20=9,1,0)</f>
        <v>0</v>
      </c>
    </row>
    <row r="21" spans="1:57" ht="9" customHeight="1">
      <c r="A21" s="105">
        <f>B20</f>
        <v>42940</v>
      </c>
      <c r="B21" s="106">
        <f>C20</f>
        <v>42941</v>
      </c>
      <c r="C21" s="106">
        <f t="shared" si="2"/>
        <v>42941</v>
      </c>
      <c r="D21" s="107">
        <v>0</v>
      </c>
      <c r="E21" s="108">
        <v>0</v>
      </c>
      <c r="F21" s="109">
        <v>0</v>
      </c>
      <c r="G21" s="110">
        <v>0</v>
      </c>
      <c r="H21" s="110"/>
      <c r="I21" s="111"/>
      <c r="J21" s="112">
        <f t="shared" si="27"/>
        <v>0</v>
      </c>
      <c r="K21" s="112">
        <f t="shared" si="28"/>
        <v>35.533333333209157</v>
      </c>
      <c r="L21" s="112">
        <f t="shared" si="3"/>
        <v>0</v>
      </c>
      <c r="M21" s="112">
        <f t="shared" si="4"/>
        <v>0</v>
      </c>
      <c r="N21" s="112" t="b">
        <f t="shared" si="5"/>
        <v>0</v>
      </c>
      <c r="O21" s="112">
        <f t="shared" si="6"/>
        <v>0</v>
      </c>
      <c r="P21" s="112">
        <f t="shared" si="7"/>
        <v>0</v>
      </c>
      <c r="Q21" s="112">
        <f t="shared" si="8"/>
        <v>0</v>
      </c>
      <c r="R21" s="113"/>
      <c r="S21" s="113"/>
      <c r="T21" s="113"/>
      <c r="U21" s="114"/>
      <c r="V21">
        <f t="shared" si="9"/>
        <v>0</v>
      </c>
      <c r="W21">
        <f t="shared" si="9"/>
        <v>0</v>
      </c>
      <c r="X21">
        <f t="shared" si="9"/>
        <v>0</v>
      </c>
      <c r="Y21">
        <f t="shared" si="9"/>
        <v>0</v>
      </c>
      <c r="Z21">
        <f t="shared" si="10"/>
        <v>0</v>
      </c>
      <c r="AA21">
        <f t="shared" si="11"/>
        <v>0</v>
      </c>
      <c r="AB21">
        <f t="shared" si="12"/>
        <v>0</v>
      </c>
      <c r="AC21">
        <f t="shared" si="13"/>
        <v>0</v>
      </c>
      <c r="AD21">
        <f t="shared" si="13"/>
        <v>0</v>
      </c>
      <c r="AE21">
        <f t="shared" si="13"/>
        <v>0</v>
      </c>
      <c r="AF21">
        <f t="shared" si="13"/>
        <v>0</v>
      </c>
      <c r="AG21">
        <f t="shared" si="14"/>
        <v>0</v>
      </c>
      <c r="AH21">
        <f t="shared" si="14"/>
        <v>0</v>
      </c>
      <c r="AI21">
        <f t="shared" si="14"/>
        <v>0</v>
      </c>
      <c r="AJ21">
        <f t="shared" si="14"/>
        <v>0</v>
      </c>
      <c r="AK21">
        <f t="shared" si="15"/>
        <v>0</v>
      </c>
      <c r="AL21">
        <f t="shared" si="15"/>
        <v>0</v>
      </c>
      <c r="AM21">
        <f t="shared" si="15"/>
        <v>0</v>
      </c>
      <c r="AN21">
        <f t="shared" si="15"/>
        <v>0</v>
      </c>
      <c r="AO21">
        <f t="shared" si="16"/>
        <v>0</v>
      </c>
      <c r="AP21">
        <f t="shared" si="17"/>
        <v>0</v>
      </c>
      <c r="AQ21" s="4">
        <f t="shared" ref="AQ21" si="67">IF(G21=0,0,IF(OR(G20&gt;=4,G21&gt;=4)=TRUE,0,IF(AND(J20=0,J21=0)=TRUE,0,IF((AS20+AS21)&lt;=$T$9,0,IF((AS20+AS21)&gt;$T$9,IF(J21=0,IF(((C20+E20)*24)+$T$8&gt;(B22+D20)*24,IF(((((C20+E20)*24)+$T$8)-((B22+D20)*24)-AR22)&gt;0,(((C20+E20)*24)+$T$8)-((B22+D20)*24)-AR22,IF(((C21+E21)*24)+$T$8&gt;(B22+D20)*24,IF(((((C21+E21)*24)+$T$8)-((B22+D20)*24)-AR22)&gt;0,(((C21+E21)*24)+$T$8)-((B22+D20)*24)-AR22,0))))))))))</f>
        <v>0</v>
      </c>
      <c r="AS21" s="4">
        <f t="shared" si="18"/>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1</v>
      </c>
      <c r="BD21">
        <f>IF(BC21&gt;13,1,0)</f>
        <v>0</v>
      </c>
      <c r="BE21">
        <f>IF($J20+$J21&gt;0,$BC19+1,0)</f>
        <v>1</v>
      </c>
    </row>
    <row r="22" spans="1:57" ht="9" customHeight="1">
      <c r="A22" s="73">
        <f t="shared" si="29"/>
        <v>42941</v>
      </c>
      <c r="B22" s="74">
        <f>B20+1</f>
        <v>42941</v>
      </c>
      <c r="C22" s="74">
        <f t="shared" si="2"/>
        <v>42942</v>
      </c>
      <c r="D22" s="75">
        <v>0.70833333333333337</v>
      </c>
      <c r="E22" s="76">
        <v>7.7777777777777779E-2</v>
      </c>
      <c r="F22" s="77">
        <v>1</v>
      </c>
      <c r="G22" s="78">
        <v>0</v>
      </c>
      <c r="H22" s="78"/>
      <c r="I22" s="79"/>
      <c r="J22" s="80">
        <f t="shared" si="27"/>
        <v>8.8666666665812954</v>
      </c>
      <c r="K22" s="80">
        <f t="shared" si="28"/>
        <v>44.399999999790452</v>
      </c>
      <c r="L22" s="80">
        <f t="shared" si="3"/>
        <v>0</v>
      </c>
      <c r="M22" s="80">
        <f t="shared" si="4"/>
        <v>4.4666666669072583</v>
      </c>
      <c r="N22" s="80">
        <f t="shared" si="5"/>
        <v>0</v>
      </c>
      <c r="O22" s="80">
        <f t="shared" si="6"/>
        <v>4.3999999997904524</v>
      </c>
      <c r="P22" s="80">
        <f t="shared" si="7"/>
        <v>0</v>
      </c>
      <c r="Q22" s="80">
        <f t="shared" si="8"/>
        <v>0</v>
      </c>
      <c r="R22" s="81"/>
      <c r="S22" s="81"/>
      <c r="T22" s="81"/>
      <c r="U22" s="82"/>
      <c r="V22">
        <f t="shared" si="9"/>
        <v>0</v>
      </c>
      <c r="W22">
        <f t="shared" si="9"/>
        <v>0</v>
      </c>
      <c r="X22">
        <f t="shared" si="9"/>
        <v>0</v>
      </c>
      <c r="Y22">
        <f t="shared" si="9"/>
        <v>0</v>
      </c>
      <c r="Z22">
        <f t="shared" si="10"/>
        <v>0</v>
      </c>
      <c r="AA22">
        <f t="shared" si="11"/>
        <v>0</v>
      </c>
      <c r="AB22">
        <f t="shared" si="12"/>
        <v>0</v>
      </c>
      <c r="AC22">
        <f t="shared" si="13"/>
        <v>0</v>
      </c>
      <c r="AD22">
        <f t="shared" si="13"/>
        <v>0</v>
      </c>
      <c r="AE22">
        <f t="shared" si="13"/>
        <v>0</v>
      </c>
      <c r="AF22">
        <f t="shared" si="13"/>
        <v>0</v>
      </c>
      <c r="AG22">
        <f t="shared" si="14"/>
        <v>0</v>
      </c>
      <c r="AH22">
        <f t="shared" si="14"/>
        <v>0</v>
      </c>
      <c r="AI22">
        <f t="shared" si="14"/>
        <v>0</v>
      </c>
      <c r="AJ22">
        <f t="shared" si="14"/>
        <v>0</v>
      </c>
      <c r="AK22">
        <f t="shared" si="15"/>
        <v>0</v>
      </c>
      <c r="AL22">
        <f t="shared" si="15"/>
        <v>0</v>
      </c>
      <c r="AM22">
        <f t="shared" si="15"/>
        <v>0</v>
      </c>
      <c r="AN22">
        <f t="shared" si="15"/>
        <v>0</v>
      </c>
      <c r="AO22">
        <f t="shared" si="16"/>
        <v>0</v>
      </c>
      <c r="AP22">
        <f t="shared" si="17"/>
        <v>0</v>
      </c>
      <c r="AR22" s="4">
        <f t="shared" ref="AR22" si="68">IF(G22=0,0,IF(OR(G20&gt;=4,G21&gt;=4)=TRUE,0,IF(J22=0,0,IF(AND(J21&gt;0,(((B22+D22)-(C21+E21))*24)&lt;$T$8)=TRUE,$T$8-(((B22+D22)-(C21+E21))*24),IF(AND(J20&gt;0,(((B22+D22)-(C20+E20))*24)&lt;$T$8)=TRUE,$T$8-(((B22+D22)-(C20+E20))*24),0)))))</f>
        <v>0</v>
      </c>
      <c r="AS22" s="4">
        <f t="shared" si="18"/>
        <v>0</v>
      </c>
      <c r="AT22">
        <f>IF(AND(G22=1,J22&gt;0)=TRUE,1,0)</f>
        <v>0</v>
      </c>
      <c r="AU22">
        <f t="shared" ref="AU22" si="69">IF(G22=2,1,0)</f>
        <v>0</v>
      </c>
      <c r="AV22">
        <f t="shared" ref="AV22" si="70">IF(G22=3,1,0)</f>
        <v>0</v>
      </c>
      <c r="AW22">
        <f t="shared" ref="AW22" si="71">IF(G22=4,1,0)</f>
        <v>0</v>
      </c>
      <c r="AX22">
        <f t="shared" ref="AX22" si="72">IF(G22=5,1,0)</f>
        <v>0</v>
      </c>
      <c r="AY22">
        <f t="shared" ref="AY22" si="73">IF(G22=6,1,0)</f>
        <v>0</v>
      </c>
      <c r="AZ22">
        <f t="shared" ref="AZ22" si="74">IF(G22=7,1,0)</f>
        <v>0</v>
      </c>
      <c r="BA22">
        <f t="shared" ref="BA22" si="75">IF(G22=8,1,0)</f>
        <v>0</v>
      </c>
      <c r="BB22">
        <f t="shared" ref="BB22" si="76">IF(G22=9,1,0)</f>
        <v>0</v>
      </c>
    </row>
    <row r="23" spans="1:57" ht="9" customHeight="1">
      <c r="A23" s="105">
        <f>B22</f>
        <v>42941</v>
      </c>
      <c r="B23" s="106">
        <f>C22</f>
        <v>42942</v>
      </c>
      <c r="C23" s="106">
        <f t="shared" si="2"/>
        <v>42942</v>
      </c>
      <c r="D23" s="107">
        <v>0</v>
      </c>
      <c r="E23" s="108">
        <v>0</v>
      </c>
      <c r="F23" s="109">
        <v>0</v>
      </c>
      <c r="G23" s="110">
        <v>0</v>
      </c>
      <c r="H23" s="110"/>
      <c r="I23" s="111"/>
      <c r="J23" s="112">
        <f t="shared" si="27"/>
        <v>0</v>
      </c>
      <c r="K23" s="112">
        <f t="shared" si="28"/>
        <v>44.399999999790452</v>
      </c>
      <c r="L23" s="112">
        <f t="shared" si="3"/>
        <v>0</v>
      </c>
      <c r="M23" s="112">
        <f t="shared" si="4"/>
        <v>0</v>
      </c>
      <c r="N23" s="112">
        <f t="shared" si="5"/>
        <v>0</v>
      </c>
      <c r="O23" s="112">
        <f t="shared" si="6"/>
        <v>0</v>
      </c>
      <c r="P23" s="112">
        <f t="shared" si="7"/>
        <v>0</v>
      </c>
      <c r="Q23" s="112">
        <f t="shared" si="8"/>
        <v>0</v>
      </c>
      <c r="R23" s="113"/>
      <c r="S23" s="113"/>
      <c r="T23" s="113"/>
      <c r="U23" s="114"/>
      <c r="V23">
        <f t="shared" si="9"/>
        <v>0</v>
      </c>
      <c r="W23">
        <f t="shared" si="9"/>
        <v>0</v>
      </c>
      <c r="X23">
        <f t="shared" si="9"/>
        <v>0</v>
      </c>
      <c r="Y23">
        <f t="shared" si="9"/>
        <v>0</v>
      </c>
      <c r="Z23">
        <f t="shared" si="10"/>
        <v>0</v>
      </c>
      <c r="AA23">
        <f t="shared" si="11"/>
        <v>0</v>
      </c>
      <c r="AB23">
        <f t="shared" si="12"/>
        <v>0</v>
      </c>
      <c r="AC23">
        <f t="shared" si="13"/>
        <v>0</v>
      </c>
      <c r="AD23">
        <f t="shared" si="13"/>
        <v>0</v>
      </c>
      <c r="AE23">
        <f t="shared" si="13"/>
        <v>0</v>
      </c>
      <c r="AF23">
        <f t="shared" si="13"/>
        <v>0</v>
      </c>
      <c r="AG23">
        <f t="shared" si="14"/>
        <v>0</v>
      </c>
      <c r="AH23">
        <f t="shared" si="14"/>
        <v>0</v>
      </c>
      <c r="AI23">
        <f t="shared" si="14"/>
        <v>0</v>
      </c>
      <c r="AJ23">
        <f t="shared" si="14"/>
        <v>0</v>
      </c>
      <c r="AK23">
        <f t="shared" si="15"/>
        <v>0</v>
      </c>
      <c r="AL23">
        <f t="shared" si="15"/>
        <v>0</v>
      </c>
      <c r="AM23">
        <f t="shared" si="15"/>
        <v>0</v>
      </c>
      <c r="AN23">
        <f t="shared" si="15"/>
        <v>0</v>
      </c>
      <c r="AO23">
        <f t="shared" si="16"/>
        <v>0</v>
      </c>
      <c r="AP23">
        <f t="shared" si="17"/>
        <v>0</v>
      </c>
      <c r="AQ23" s="4">
        <f t="shared" ref="AQ23" si="77">IF(G23=0,0,IF(OR(G22&gt;=4,G23&gt;=4)=TRUE,0,IF(AND(J22=0,J23=0)=TRUE,0,IF((AS22+AS23)&lt;=$T$9,0,IF((AS22+AS23)&gt;$T$9,IF(J23=0,IF(((C22+E22)*24)+$T$8&gt;(B24+D22)*24,IF(((((C22+E22)*24)+$T$8)-((B24+D22)*24)-AR24)&gt;0,(((C22+E22)*24)+$T$8)-((B24+D22)*24)-AR24,IF(((C23+E23)*24)+$T$8&gt;(B24+D22)*24,IF(((((C23+E23)*24)+$T$8)-((B24+D22)*24)-AR24)&gt;0,(((C23+E23)*24)+$T$8)-((B24+D22)*24)-AR24,0))))))))))</f>
        <v>0</v>
      </c>
      <c r="AS23" s="4">
        <f t="shared" si="18"/>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2</v>
      </c>
      <c r="BD23">
        <f>IF(BC23&gt;13,1,0)</f>
        <v>0</v>
      </c>
      <c r="BE23">
        <f>IF($J22+$J23&gt;0,$BC21+1,0)</f>
        <v>2</v>
      </c>
    </row>
    <row r="24" spans="1:57" ht="9" customHeight="1">
      <c r="A24" s="73">
        <f t="shared" ref="A24" si="78">B24</f>
        <v>42942</v>
      </c>
      <c r="B24" s="74">
        <f>B22+1</f>
        <v>42942</v>
      </c>
      <c r="C24" s="74">
        <f t="shared" si="2"/>
        <v>42942</v>
      </c>
      <c r="D24" s="75">
        <v>0.70833333333333337</v>
      </c>
      <c r="E24" s="76">
        <v>0.97222222222222221</v>
      </c>
      <c r="F24" s="77">
        <v>0</v>
      </c>
      <c r="G24" s="78">
        <v>1</v>
      </c>
      <c r="H24" s="78"/>
      <c r="I24" s="79"/>
      <c r="J24" s="80">
        <f t="shared" si="27"/>
        <v>6.3333333331975155</v>
      </c>
      <c r="K24" s="80">
        <f t="shared" si="28"/>
        <v>50.733333332987968</v>
      </c>
      <c r="L24" s="80">
        <f t="shared" si="3"/>
        <v>0</v>
      </c>
      <c r="M24" s="80">
        <f t="shared" si="4"/>
        <v>0</v>
      </c>
      <c r="N24" s="80">
        <f t="shared" si="5"/>
        <v>0</v>
      </c>
      <c r="O24" s="80">
        <f t="shared" si="6"/>
        <v>6.3333333331975155</v>
      </c>
      <c r="P24" s="80">
        <f t="shared" si="7"/>
        <v>0</v>
      </c>
      <c r="Q24" s="80">
        <f t="shared" si="8"/>
        <v>0</v>
      </c>
      <c r="R24" s="81"/>
      <c r="S24" s="81"/>
      <c r="T24" s="81"/>
      <c r="U24" s="82"/>
      <c r="V24">
        <f t="shared" si="9"/>
        <v>0</v>
      </c>
      <c r="W24">
        <f t="shared" si="9"/>
        <v>0</v>
      </c>
      <c r="X24">
        <f t="shared" si="9"/>
        <v>0</v>
      </c>
      <c r="Y24">
        <f t="shared" si="9"/>
        <v>6.3333333331975155</v>
      </c>
      <c r="Z24">
        <f t="shared" si="10"/>
        <v>0</v>
      </c>
      <c r="AA24">
        <f t="shared" si="11"/>
        <v>0</v>
      </c>
      <c r="AB24">
        <f t="shared" si="12"/>
        <v>0</v>
      </c>
      <c r="AC24">
        <f t="shared" si="13"/>
        <v>0</v>
      </c>
      <c r="AD24">
        <f t="shared" si="13"/>
        <v>0</v>
      </c>
      <c r="AE24">
        <f t="shared" si="13"/>
        <v>0</v>
      </c>
      <c r="AF24">
        <f t="shared" si="13"/>
        <v>0</v>
      </c>
      <c r="AG24">
        <f t="shared" si="14"/>
        <v>0</v>
      </c>
      <c r="AH24">
        <f t="shared" si="14"/>
        <v>0</v>
      </c>
      <c r="AI24">
        <f t="shared" si="14"/>
        <v>0</v>
      </c>
      <c r="AJ24">
        <f t="shared" si="14"/>
        <v>0</v>
      </c>
      <c r="AK24">
        <f t="shared" si="15"/>
        <v>0</v>
      </c>
      <c r="AL24">
        <f t="shared" si="15"/>
        <v>0</v>
      </c>
      <c r="AM24">
        <f t="shared" si="15"/>
        <v>0</v>
      </c>
      <c r="AN24">
        <f t="shared" si="15"/>
        <v>0</v>
      </c>
      <c r="AO24">
        <f t="shared" si="16"/>
        <v>0</v>
      </c>
      <c r="AP24">
        <f t="shared" si="17"/>
        <v>0</v>
      </c>
      <c r="AR24" s="4">
        <f t="shared" ref="AR24" si="79">IF(G24=0,0,IF(OR(G22&gt;=4,G23&gt;=4)=TRUE,0,IF(J24=0,0,IF(AND(J23&gt;0,(((B24+D24)-(C23+E23))*24)&lt;$T$8)=TRUE,$T$8-(((B24+D24)-(C23+E23))*24),IF(AND(J22&gt;0,(((B24+D24)-(C22+E22))*24)&lt;$T$8)=TRUE,$T$8-(((B24+D24)-(C22+E22))*24),0)))))</f>
        <v>0</v>
      </c>
      <c r="AS24" s="4">
        <f t="shared" si="18"/>
        <v>6.3333333331975155</v>
      </c>
      <c r="AT24">
        <f>IF(AND(G24=1,J24&gt;0)=TRUE,1,0)</f>
        <v>1</v>
      </c>
      <c r="AU24">
        <f t="shared" ref="AU24" si="80">IF(G24=2,1,0)</f>
        <v>0</v>
      </c>
      <c r="AV24">
        <f t="shared" ref="AV24" si="81">IF(G24=3,1,0)</f>
        <v>0</v>
      </c>
      <c r="AW24">
        <f t="shared" ref="AW24" si="82">IF(G24=4,1,0)</f>
        <v>0</v>
      </c>
      <c r="AX24">
        <f t="shared" ref="AX24" si="83">IF(G24=5,1,0)</f>
        <v>0</v>
      </c>
      <c r="AY24">
        <f t="shared" ref="AY24" si="84">IF(G24=6,1,0)</f>
        <v>0</v>
      </c>
      <c r="AZ24">
        <f t="shared" ref="AZ24" si="85">IF(G24=7,1,0)</f>
        <v>0</v>
      </c>
      <c r="BA24">
        <f t="shared" ref="BA24" si="86">IF(G24=8,1,0)</f>
        <v>0</v>
      </c>
      <c r="BB24">
        <f t="shared" ref="BB24" si="87">IF(G24=9,1,0)</f>
        <v>0</v>
      </c>
    </row>
    <row r="25" spans="1:57" ht="9" customHeight="1">
      <c r="A25" s="83">
        <f>B24</f>
        <v>42942</v>
      </c>
      <c r="B25" s="84">
        <f>C24</f>
        <v>42942</v>
      </c>
      <c r="C25" s="84">
        <f t="shared" si="2"/>
        <v>42942</v>
      </c>
      <c r="D25" s="85">
        <v>0</v>
      </c>
      <c r="E25" s="86">
        <v>0</v>
      </c>
      <c r="F25" s="87">
        <v>0</v>
      </c>
      <c r="G25" s="88">
        <v>1</v>
      </c>
      <c r="H25" s="88"/>
      <c r="I25" s="89"/>
      <c r="J25" s="90">
        <f t="shared" si="27"/>
        <v>0</v>
      </c>
      <c r="K25" s="90">
        <f t="shared" si="28"/>
        <v>50.733333332987968</v>
      </c>
      <c r="L25" s="90">
        <f t="shared" si="3"/>
        <v>0</v>
      </c>
      <c r="M25" s="90">
        <f t="shared" si="4"/>
        <v>0</v>
      </c>
      <c r="N25" s="90">
        <f t="shared" si="5"/>
        <v>0</v>
      </c>
      <c r="O25" s="90">
        <f t="shared" si="6"/>
        <v>0</v>
      </c>
      <c r="P25" s="90">
        <f t="shared" si="7"/>
        <v>0</v>
      </c>
      <c r="Q25" s="90">
        <f t="shared" si="8"/>
        <v>0</v>
      </c>
      <c r="R25" s="91"/>
      <c r="S25" s="91"/>
      <c r="T25" s="91"/>
      <c r="U25" s="92"/>
      <c r="V25">
        <f t="shared" si="9"/>
        <v>0</v>
      </c>
      <c r="W25">
        <f t="shared" si="9"/>
        <v>0</v>
      </c>
      <c r="X25">
        <f t="shared" si="9"/>
        <v>0</v>
      </c>
      <c r="Y25">
        <f t="shared" si="9"/>
        <v>0</v>
      </c>
      <c r="Z25">
        <f t="shared" si="10"/>
        <v>0</v>
      </c>
      <c r="AA25">
        <f t="shared" si="11"/>
        <v>0</v>
      </c>
      <c r="AB25">
        <f t="shared" si="12"/>
        <v>0</v>
      </c>
      <c r="AC25">
        <f t="shared" si="13"/>
        <v>0</v>
      </c>
      <c r="AD25">
        <f t="shared" si="13"/>
        <v>0</v>
      </c>
      <c r="AE25">
        <f t="shared" si="13"/>
        <v>0</v>
      </c>
      <c r="AF25">
        <f t="shared" si="13"/>
        <v>0</v>
      </c>
      <c r="AG25">
        <f t="shared" si="14"/>
        <v>0</v>
      </c>
      <c r="AH25">
        <f t="shared" si="14"/>
        <v>0</v>
      </c>
      <c r="AI25">
        <f t="shared" si="14"/>
        <v>0</v>
      </c>
      <c r="AJ25">
        <f t="shared" si="14"/>
        <v>0</v>
      </c>
      <c r="AK25">
        <f t="shared" si="15"/>
        <v>0</v>
      </c>
      <c r="AL25">
        <f t="shared" si="15"/>
        <v>0</v>
      </c>
      <c r="AM25">
        <f t="shared" si="15"/>
        <v>0</v>
      </c>
      <c r="AN25">
        <f t="shared" si="15"/>
        <v>0</v>
      </c>
      <c r="AO25">
        <f t="shared" si="16"/>
        <v>0</v>
      </c>
      <c r="AP25">
        <f t="shared" si="17"/>
        <v>0</v>
      </c>
      <c r="AQ25" s="4">
        <f t="shared" ref="AQ25" si="88">IF(G25=0,0,IF(OR(G24&gt;=4,G25&gt;=4)=TRUE,0,IF(AND(J24=0,J25=0)=TRUE,0,IF((AS24+AS25)&lt;=$T$9,0,IF((AS24+AS25)&gt;$T$9,IF(J25=0,IF(((C24+E24)*24)+$T$8&gt;(B26+D24)*24,IF(((((C24+E24)*24)+$T$8)-((B26+D24)*24)-AR26)&gt;0,(((C24+E24)*24)+$T$8)-((B26+D24)*24)-AR26,IF(((C25+E25)*24)+$T$8&gt;(B26+D24)*24,IF(((((C25+E25)*24)+$T$8)-((B26+D24)*24)-AR26)&gt;0,(((C25+E25)*24)+$T$8)-((B26+D24)*24)-AR26,0))))))))))</f>
        <v>0</v>
      </c>
      <c r="AS25" s="4">
        <f t="shared" si="18"/>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3</v>
      </c>
      <c r="BD25">
        <f>IF(BC25&gt;13,1,0)</f>
        <v>0</v>
      </c>
      <c r="BE25">
        <f>IF($J24+$J25&gt;0,$BC23+1,0)</f>
        <v>3</v>
      </c>
    </row>
    <row r="26" spans="1:57" ht="9" customHeight="1">
      <c r="A26" s="62">
        <f>B26</f>
        <v>42943</v>
      </c>
      <c r="B26" s="64">
        <f>B24+1</f>
        <v>42943</v>
      </c>
      <c r="C26" s="64">
        <f t="shared" ref="C26:C39" si="89">B26+F26</f>
        <v>42944</v>
      </c>
      <c r="D26" s="65">
        <v>0.70833333333333337</v>
      </c>
      <c r="E26" s="66">
        <v>7.2916666666666671E-2</v>
      </c>
      <c r="F26" s="67">
        <v>1</v>
      </c>
      <c r="G26" s="68">
        <v>1</v>
      </c>
      <c r="H26" s="68"/>
      <c r="I26" s="69"/>
      <c r="J26" s="70">
        <f>((C26+E26)-(B26+D26))*24</f>
        <v>8.7499999998835847</v>
      </c>
      <c r="K26" s="70">
        <f>IF(OR(G26=4,G26&gt;=8)=TRUE,0,J26)</f>
        <v>8.7499999998835847</v>
      </c>
      <c r="L26" s="70">
        <f t="shared" ref="L26:L39" si="90">IF(J26-(O26+N26+M26+P26+Q26)&lt;0,0,J26-(O26+N26+M26+P26+Q26))</f>
        <v>0</v>
      </c>
      <c r="M26" s="70">
        <f t="shared" ref="M26:M39" si="91">IF(Q26+P26&gt;0,0,IF(K26-J26&gt;$O$9,0,IF((B26+D26)&gt;(B26+$O$2),J26-O26-N26,IF(((((C26+E26)*24)-((B26+$O$2)*24)))-O26-N26&gt;0,((((C26+E26)*24)-((B26+$O$2)*24)))-O26-N26,0))))</f>
        <v>7.0000000000582077</v>
      </c>
      <c r="N26" s="70">
        <f t="shared" ref="N26:N39" si="92">IF(Q26+P26&gt;0,0,IF(K26-J26&gt;$O$9,0,IF(WEEKDAY(A26,2)&gt;5,J26-O26,IF((B26+D26)&gt;(B26+$O$3),J26-O26,IF(((C26+E26)&gt;(B26+$O$3)),IF(((((C26+E26)-(B26+$O$3))*24)-O26)&gt;0,(((C26+E26)-(B26+$O$3))*24)-O26,0))))))</f>
        <v>1.7499999999417923</v>
      </c>
      <c r="O26" s="70">
        <f t="shared" ref="O26:O39" si="93">IF(Q26+P26&gt;0,0,IF((K26-J26)&gt;=$O$9,J26,IF(K26&gt;$O$9,K26-$O$9,0)))</f>
        <v>0</v>
      </c>
      <c r="P26" s="70">
        <f t="shared" ref="P26:P39" si="94">IF(G26=2,J26,0)</f>
        <v>0</v>
      </c>
      <c r="Q26" s="70">
        <f t="shared" ref="Q26:Q39" si="95">IF(G26=3,J26,0)</f>
        <v>0</v>
      </c>
      <c r="R26" s="71"/>
      <c r="S26" s="71"/>
      <c r="T26" s="71"/>
      <c r="U26" s="72"/>
      <c r="V26">
        <f t="shared" ref="V26:Y39" si="96">IF($G26=1,L26,0)</f>
        <v>0</v>
      </c>
      <c r="W26">
        <f t="shared" si="96"/>
        <v>7.0000000000582077</v>
      </c>
      <c r="X26">
        <f t="shared" si="96"/>
        <v>1.7499999999417923</v>
      </c>
      <c r="Y26">
        <f t="shared" si="96"/>
        <v>0</v>
      </c>
      <c r="Z26">
        <f t="shared" ref="Z26:Z39" si="97">IF($G26=2,P26,0)</f>
        <v>0</v>
      </c>
      <c r="AA26">
        <f t="shared" ref="AA26:AA39" si="98">IF($G26=3,Q26,0)</f>
        <v>0</v>
      </c>
      <c r="AB26">
        <f t="shared" ref="AB26:AB39" si="99">IF($G26=4,H26,0)</f>
        <v>0</v>
      </c>
      <c r="AC26">
        <f t="shared" ref="AC26:AF39" si="100">IF($G26=5,L26,0)</f>
        <v>0</v>
      </c>
      <c r="AD26">
        <f t="shared" si="100"/>
        <v>0</v>
      </c>
      <c r="AE26">
        <f t="shared" si="100"/>
        <v>0</v>
      </c>
      <c r="AF26">
        <f t="shared" si="100"/>
        <v>0</v>
      </c>
      <c r="AG26">
        <f t="shared" ref="AG26:AJ39" si="101">IF($G26=6,L26,0)</f>
        <v>0</v>
      </c>
      <c r="AH26">
        <f t="shared" si="101"/>
        <v>0</v>
      </c>
      <c r="AI26">
        <f t="shared" si="101"/>
        <v>0</v>
      </c>
      <c r="AJ26">
        <f t="shared" si="101"/>
        <v>0</v>
      </c>
      <c r="AK26">
        <f t="shared" ref="AK26:AN39" si="102">IF($G26=7,L26,0)</f>
        <v>0</v>
      </c>
      <c r="AL26">
        <f t="shared" si="102"/>
        <v>0</v>
      </c>
      <c r="AM26">
        <f t="shared" si="102"/>
        <v>0</v>
      </c>
      <c r="AN26">
        <f t="shared" si="102"/>
        <v>0</v>
      </c>
      <c r="AO26">
        <f t="shared" ref="AO26:AO39" si="103">IF($G26=8,H26,0)</f>
        <v>0</v>
      </c>
      <c r="AP26">
        <f t="shared" ref="AP26:AP39" si="104">IF($G26=9,H26,0)</f>
        <v>0</v>
      </c>
      <c r="AR26" s="4">
        <f t="shared" ref="AR26" si="105">IF(G26=0,0,IF(OR(G24&gt;=4,G25&gt;=4)=TRUE,0,IF(J26=0,0,IF(AND(J25&gt;0,(((B26+D26)-(C25+E25))*24)&lt;$T$8)=TRUE,$T$8-(((B26+D26)-(C25+E25))*24),IF(AND(J24&gt;0,(((B26+D26)-(C24+E24))*24)&lt;$T$8)=TRUE,$T$8-(((B26+D26)-(C24+E24))*24),0)))))</f>
        <v>0</v>
      </c>
      <c r="AS26" s="4">
        <f t="shared" ref="AS26:AS39" si="106">IF(AND(G26&gt;=1,G26&lt;=3)=TRUE,J26,0)</f>
        <v>8.7499999998835847</v>
      </c>
      <c r="AT26">
        <f>IF(AND(G26=1,J26&gt;0)=TRUE,1,0)</f>
        <v>1</v>
      </c>
      <c r="AU26">
        <f t="shared" ref="AU26" si="107">IF(G26=2,1,0)</f>
        <v>0</v>
      </c>
      <c r="AV26">
        <f t="shared" ref="AV26" si="108">IF(G26=3,1,0)</f>
        <v>0</v>
      </c>
      <c r="AW26">
        <f t="shared" ref="AW26" si="109">IF(G26=4,1,0)</f>
        <v>0</v>
      </c>
      <c r="AX26">
        <f t="shared" ref="AX26" si="110">IF(G26=5,1,0)</f>
        <v>0</v>
      </c>
      <c r="AY26">
        <f t="shared" ref="AY26" si="111">IF(G26=6,1,0)</f>
        <v>0</v>
      </c>
      <c r="AZ26">
        <f t="shared" ref="AZ26" si="112">IF(G26=7,1,0)</f>
        <v>0</v>
      </c>
      <c r="BA26">
        <f t="shared" ref="BA26" si="113">IF(G26=8,1,0)</f>
        <v>0</v>
      </c>
      <c r="BB26">
        <f t="shared" ref="BB26" si="114">IF(G26=9,1,0)</f>
        <v>0</v>
      </c>
    </row>
    <row r="27" spans="1:57" ht="9" customHeight="1">
      <c r="A27" s="105">
        <f>B26</f>
        <v>42943</v>
      </c>
      <c r="B27" s="106">
        <f>C26</f>
        <v>42944</v>
      </c>
      <c r="C27" s="106">
        <f t="shared" si="89"/>
        <v>42944</v>
      </c>
      <c r="D27" s="107">
        <v>0</v>
      </c>
      <c r="E27" s="108">
        <v>0</v>
      </c>
      <c r="F27" s="109">
        <v>0</v>
      </c>
      <c r="G27" s="110">
        <v>1</v>
      </c>
      <c r="H27" s="110"/>
      <c r="I27" s="111"/>
      <c r="J27" s="112">
        <f t="shared" ref="J27:J39" si="115">((C27+E27)-(B27+D27))*24</f>
        <v>0</v>
      </c>
      <c r="K27" s="112">
        <f t="shared" ref="K27:K39" si="116">IF(OR(G27=4,G27&gt;=8)=TRUE,K26,K26+J27)</f>
        <v>8.7499999998835847</v>
      </c>
      <c r="L27" s="112">
        <f t="shared" si="90"/>
        <v>0</v>
      </c>
      <c r="M27" s="112">
        <f t="shared" si="91"/>
        <v>0</v>
      </c>
      <c r="N27" s="112" t="b">
        <f t="shared" si="92"/>
        <v>0</v>
      </c>
      <c r="O27" s="112">
        <f t="shared" si="93"/>
        <v>0</v>
      </c>
      <c r="P27" s="112">
        <f t="shared" si="94"/>
        <v>0</v>
      </c>
      <c r="Q27" s="112">
        <f t="shared" si="95"/>
        <v>0</v>
      </c>
      <c r="R27" s="113"/>
      <c r="S27" s="113"/>
      <c r="T27" s="113"/>
      <c r="U27" s="114"/>
      <c r="V27">
        <f t="shared" si="96"/>
        <v>0</v>
      </c>
      <c r="W27">
        <f t="shared" si="96"/>
        <v>0</v>
      </c>
      <c r="X27" t="b">
        <f t="shared" si="96"/>
        <v>0</v>
      </c>
      <c r="Y27">
        <f t="shared" si="96"/>
        <v>0</v>
      </c>
      <c r="Z27">
        <f t="shared" si="97"/>
        <v>0</v>
      </c>
      <c r="AA27">
        <f t="shared" si="98"/>
        <v>0</v>
      </c>
      <c r="AB27">
        <f t="shared" si="99"/>
        <v>0</v>
      </c>
      <c r="AC27">
        <f t="shared" si="100"/>
        <v>0</v>
      </c>
      <c r="AD27">
        <f t="shared" si="100"/>
        <v>0</v>
      </c>
      <c r="AE27">
        <f t="shared" si="100"/>
        <v>0</v>
      </c>
      <c r="AF27">
        <f t="shared" si="100"/>
        <v>0</v>
      </c>
      <c r="AG27">
        <f t="shared" si="101"/>
        <v>0</v>
      </c>
      <c r="AH27">
        <f t="shared" si="101"/>
        <v>0</v>
      </c>
      <c r="AI27">
        <f t="shared" si="101"/>
        <v>0</v>
      </c>
      <c r="AJ27">
        <f t="shared" si="101"/>
        <v>0</v>
      </c>
      <c r="AK27">
        <f t="shared" si="102"/>
        <v>0</v>
      </c>
      <c r="AL27">
        <f t="shared" si="102"/>
        <v>0</v>
      </c>
      <c r="AM27">
        <f t="shared" si="102"/>
        <v>0</v>
      </c>
      <c r="AN27">
        <f t="shared" si="102"/>
        <v>0</v>
      </c>
      <c r="AO27">
        <f t="shared" si="103"/>
        <v>0</v>
      </c>
      <c r="AP27">
        <f t="shared" si="104"/>
        <v>0</v>
      </c>
      <c r="AQ27" s="4">
        <f t="shared" ref="AQ27" si="117">IF(G27=0,0,IF(OR(G26&gt;=4,G27&gt;=4)=TRUE,0,IF(AND(J26=0,J27=0)=TRUE,0,IF((AS26+AS27)&lt;=$T$9,0,IF((AS26+AS27)&gt;$T$9,IF(J27=0,IF(((C26+E26)*24)+$T$8&gt;(B28+D26)*24,IF(((((C26+E26)*24)+$T$8)-((B28+D26)*24)-AR28)&gt;0,(((C26+E26)*24)+$T$8)-((B28+D26)*24)-AR28,IF(((C27+E27)*24)+$T$8&gt;(B28+D26)*24,IF(((((C27+E27)*24)+$T$8)-((B28+D26)*24)-AR28)&gt;0,(((C27+E27)*24)+$T$8)-((B28+D26)*24)-AR28,0))))))))))</f>
        <v>0</v>
      </c>
      <c r="AS27" s="4">
        <f t="shared" si="106"/>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4</v>
      </c>
      <c r="BD27">
        <f>IF(BC27&gt;13,1,0)</f>
        <v>0</v>
      </c>
      <c r="BE27">
        <f>IF($J26+$J27&gt;0,$BC25+1,0)</f>
        <v>4</v>
      </c>
    </row>
    <row r="28" spans="1:57" ht="9" customHeight="1">
      <c r="A28" s="73">
        <f t="shared" ref="A28:A36" si="118">B28</f>
        <v>42944</v>
      </c>
      <c r="B28" s="74">
        <f>B26+1</f>
        <v>42944</v>
      </c>
      <c r="C28" s="74">
        <f t="shared" si="89"/>
        <v>42945</v>
      </c>
      <c r="D28" s="75">
        <v>0.625</v>
      </c>
      <c r="E28" s="76">
        <v>0.57708333333333328</v>
      </c>
      <c r="F28" s="77">
        <v>1</v>
      </c>
      <c r="G28" s="78">
        <v>1</v>
      </c>
      <c r="H28" s="78"/>
      <c r="I28" s="79"/>
      <c r="J28" s="80">
        <f t="shared" si="115"/>
        <v>22.849999999918509</v>
      </c>
      <c r="K28" s="80">
        <f t="shared" si="116"/>
        <v>31.599999999802094</v>
      </c>
      <c r="L28" s="80">
        <f t="shared" si="90"/>
        <v>2.0000000000582077</v>
      </c>
      <c r="M28" s="80">
        <f t="shared" si="91"/>
        <v>6.9999999999417923</v>
      </c>
      <c r="N28" s="80">
        <f t="shared" si="92"/>
        <v>13.849999999918509</v>
      </c>
      <c r="O28" s="80">
        <f t="shared" si="93"/>
        <v>0</v>
      </c>
      <c r="P28" s="80">
        <f t="shared" si="94"/>
        <v>0</v>
      </c>
      <c r="Q28" s="80">
        <f t="shared" si="95"/>
        <v>0</v>
      </c>
      <c r="R28" s="81"/>
      <c r="S28" s="81"/>
      <c r="T28" s="81"/>
      <c r="U28" s="82"/>
      <c r="V28">
        <f t="shared" si="96"/>
        <v>2.0000000000582077</v>
      </c>
      <c r="W28">
        <f t="shared" si="96"/>
        <v>6.9999999999417923</v>
      </c>
      <c r="X28">
        <f t="shared" si="96"/>
        <v>13.849999999918509</v>
      </c>
      <c r="Y28">
        <f t="shared" si="96"/>
        <v>0</v>
      </c>
      <c r="Z28">
        <f t="shared" si="97"/>
        <v>0</v>
      </c>
      <c r="AA28">
        <f t="shared" si="98"/>
        <v>0</v>
      </c>
      <c r="AB28">
        <f t="shared" si="99"/>
        <v>0</v>
      </c>
      <c r="AC28">
        <f t="shared" si="100"/>
        <v>0</v>
      </c>
      <c r="AD28">
        <f t="shared" si="100"/>
        <v>0</v>
      </c>
      <c r="AE28">
        <f t="shared" si="100"/>
        <v>0</v>
      </c>
      <c r="AF28">
        <f t="shared" si="100"/>
        <v>0</v>
      </c>
      <c r="AG28">
        <f t="shared" si="101"/>
        <v>0</v>
      </c>
      <c r="AH28">
        <f t="shared" si="101"/>
        <v>0</v>
      </c>
      <c r="AI28">
        <f t="shared" si="101"/>
        <v>0</v>
      </c>
      <c r="AJ28">
        <f t="shared" si="101"/>
        <v>0</v>
      </c>
      <c r="AK28">
        <f t="shared" si="102"/>
        <v>0</v>
      </c>
      <c r="AL28">
        <f t="shared" si="102"/>
        <v>0</v>
      </c>
      <c r="AM28">
        <f t="shared" si="102"/>
        <v>0</v>
      </c>
      <c r="AN28">
        <f t="shared" si="102"/>
        <v>0</v>
      </c>
      <c r="AO28">
        <f t="shared" si="103"/>
        <v>0</v>
      </c>
      <c r="AP28">
        <f t="shared" si="104"/>
        <v>0</v>
      </c>
      <c r="AR28" s="4">
        <f t="shared" ref="AR28" si="119">IF(G28=0,0,IF(OR(G26&gt;=4,G27&gt;=4)=TRUE,0,IF(J28=0,0,IF(AND(J27&gt;0,(((B28+D28)-(C27+E27))*24)&lt;$T$8)=TRUE,$T$8-(((B28+D28)-(C27+E27))*24),IF(AND(J26&gt;0,(((B28+D28)-(C26+E26))*24)&lt;$T$8)=TRUE,$T$8-(((B28+D28)-(C26+E26))*24),0)))))</f>
        <v>0</v>
      </c>
      <c r="AS28" s="4">
        <f t="shared" si="106"/>
        <v>22.849999999918509</v>
      </c>
      <c r="AT28">
        <f>IF(AND(G28=1,J28&gt;0)=TRUE,1,0)</f>
        <v>1</v>
      </c>
      <c r="AU28">
        <f t="shared" ref="AU28" si="120">IF(G28=2,1,0)</f>
        <v>0</v>
      </c>
      <c r="AV28">
        <f t="shared" ref="AV28" si="121">IF(G28=3,1,0)</f>
        <v>0</v>
      </c>
      <c r="AW28">
        <f t="shared" ref="AW28" si="122">IF(G28=4,1,0)</f>
        <v>0</v>
      </c>
      <c r="AX28">
        <f t="shared" ref="AX28" si="123">IF(G28=5,1,0)</f>
        <v>0</v>
      </c>
      <c r="AY28">
        <f t="shared" ref="AY28" si="124">IF(G28=6,1,0)</f>
        <v>0</v>
      </c>
      <c r="AZ28">
        <f t="shared" ref="AZ28" si="125">IF(G28=7,1,0)</f>
        <v>0</v>
      </c>
      <c r="BA28">
        <f t="shared" ref="BA28" si="126">IF(G28=8,1,0)</f>
        <v>0</v>
      </c>
      <c r="BB28">
        <f t="shared" ref="BB28" si="127">IF(G28=9,1,0)</f>
        <v>0</v>
      </c>
    </row>
    <row r="29" spans="1:57" ht="9" customHeight="1">
      <c r="A29" s="105">
        <f>B28</f>
        <v>42944</v>
      </c>
      <c r="B29" s="106">
        <f>C28</f>
        <v>42945</v>
      </c>
      <c r="C29" s="106">
        <f t="shared" si="89"/>
        <v>42945</v>
      </c>
      <c r="D29" s="107">
        <v>0</v>
      </c>
      <c r="E29" s="108">
        <v>0</v>
      </c>
      <c r="F29" s="109">
        <v>0</v>
      </c>
      <c r="G29" s="110">
        <v>1</v>
      </c>
      <c r="H29" s="110"/>
      <c r="I29" s="111"/>
      <c r="J29" s="112">
        <f t="shared" si="115"/>
        <v>0</v>
      </c>
      <c r="K29" s="112">
        <f t="shared" si="116"/>
        <v>31.599999999802094</v>
      </c>
      <c r="L29" s="112">
        <f t="shared" si="90"/>
        <v>0</v>
      </c>
      <c r="M29" s="112">
        <f t="shared" si="91"/>
        <v>0</v>
      </c>
      <c r="N29" s="112" t="b">
        <f t="shared" si="92"/>
        <v>0</v>
      </c>
      <c r="O29" s="112">
        <f t="shared" si="93"/>
        <v>0</v>
      </c>
      <c r="P29" s="112">
        <f t="shared" si="94"/>
        <v>0</v>
      </c>
      <c r="Q29" s="112">
        <f t="shared" si="95"/>
        <v>0</v>
      </c>
      <c r="R29" s="113"/>
      <c r="S29" s="113"/>
      <c r="T29" s="113"/>
      <c r="U29" s="114"/>
      <c r="V29">
        <f t="shared" si="96"/>
        <v>0</v>
      </c>
      <c r="W29">
        <f t="shared" si="96"/>
        <v>0</v>
      </c>
      <c r="X29" t="b">
        <f t="shared" si="96"/>
        <v>0</v>
      </c>
      <c r="Y29">
        <f t="shared" si="96"/>
        <v>0</v>
      </c>
      <c r="Z29">
        <f t="shared" si="97"/>
        <v>0</v>
      </c>
      <c r="AA29">
        <f t="shared" si="98"/>
        <v>0</v>
      </c>
      <c r="AB29">
        <f t="shared" si="99"/>
        <v>0</v>
      </c>
      <c r="AC29">
        <f t="shared" si="100"/>
        <v>0</v>
      </c>
      <c r="AD29">
        <f t="shared" si="100"/>
        <v>0</v>
      </c>
      <c r="AE29">
        <f t="shared" si="100"/>
        <v>0</v>
      </c>
      <c r="AF29">
        <f t="shared" si="100"/>
        <v>0</v>
      </c>
      <c r="AG29">
        <f t="shared" si="101"/>
        <v>0</v>
      </c>
      <c r="AH29">
        <f t="shared" si="101"/>
        <v>0</v>
      </c>
      <c r="AI29">
        <f t="shared" si="101"/>
        <v>0</v>
      </c>
      <c r="AJ29">
        <f t="shared" si="101"/>
        <v>0</v>
      </c>
      <c r="AK29">
        <f t="shared" si="102"/>
        <v>0</v>
      </c>
      <c r="AL29">
        <f t="shared" si="102"/>
        <v>0</v>
      </c>
      <c r="AM29">
        <f t="shared" si="102"/>
        <v>0</v>
      </c>
      <c r="AN29">
        <f t="shared" si="102"/>
        <v>0</v>
      </c>
      <c r="AO29">
        <f t="shared" si="103"/>
        <v>0</v>
      </c>
      <c r="AP29">
        <f t="shared" si="104"/>
        <v>0</v>
      </c>
      <c r="AQ29" s="4">
        <f t="shared" ref="AQ29" si="128">IF(G29=0,0,IF(OR(G28&gt;=4,G29&gt;=4)=TRUE,0,IF(AND(J28=0,J29=0)=TRUE,0,IF((AS28+AS29)&lt;=$T$9,0,IF((AS28+AS29)&gt;$T$9,IF(J29=0,IF(((C28+E28)*24)+$T$8&gt;(B30+D28)*24,IF(((((C28+E28)*24)+$T$8)-((B30+D28)*24)-AR30)&gt;0,(((C28+E28)*24)+$T$8)-((B30+D28)*24)-AR30,IF(((C29+E29)*24)+$T$8&gt;(B30+D28)*24,IF(((((C29+E29)*24)+$T$8)-((B30+D28)*24)-AR30)&gt;0,(((C29+E29)*24)+$T$8)-((B30+D28)*24)-AR30,0))))))))))</f>
        <v>9.8499999998603016</v>
      </c>
      <c r="AS29" s="4">
        <f t="shared" si="106"/>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5</v>
      </c>
      <c r="BD29">
        <f>IF(BC29&gt;13,1,0)</f>
        <v>0</v>
      </c>
      <c r="BE29">
        <f>IF($J28+$J29&gt;0,$BC27+1,0)</f>
        <v>5</v>
      </c>
    </row>
    <row r="30" spans="1:57" ht="9" customHeight="1">
      <c r="A30" s="73">
        <f t="shared" si="118"/>
        <v>42945</v>
      </c>
      <c r="B30" s="74">
        <f>B28+1</f>
        <v>42945</v>
      </c>
      <c r="C30" s="74">
        <f t="shared" si="89"/>
        <v>42945</v>
      </c>
      <c r="D30" s="75">
        <v>0</v>
      </c>
      <c r="E30" s="76">
        <v>0</v>
      </c>
      <c r="F30" s="77">
        <v>0</v>
      </c>
      <c r="G30" s="78">
        <v>1</v>
      </c>
      <c r="H30" s="78"/>
      <c r="I30" s="79"/>
      <c r="J30" s="80">
        <f t="shared" si="115"/>
        <v>0</v>
      </c>
      <c r="K30" s="80">
        <f t="shared" si="116"/>
        <v>31.599999999802094</v>
      </c>
      <c r="L30" s="80">
        <f t="shared" si="90"/>
        <v>0</v>
      </c>
      <c r="M30" s="80">
        <f t="shared" si="91"/>
        <v>0</v>
      </c>
      <c r="N30" s="80">
        <f t="shared" si="92"/>
        <v>0</v>
      </c>
      <c r="O30" s="80">
        <f t="shared" si="93"/>
        <v>0</v>
      </c>
      <c r="P30" s="80">
        <f t="shared" si="94"/>
        <v>0</v>
      </c>
      <c r="Q30" s="80">
        <f t="shared" si="95"/>
        <v>0</v>
      </c>
      <c r="R30" s="81"/>
      <c r="S30" s="81"/>
      <c r="T30" s="81"/>
      <c r="U30" s="82"/>
      <c r="V30">
        <f t="shared" si="96"/>
        <v>0</v>
      </c>
      <c r="W30">
        <f t="shared" si="96"/>
        <v>0</v>
      </c>
      <c r="X30">
        <f t="shared" si="96"/>
        <v>0</v>
      </c>
      <c r="Y30">
        <f t="shared" si="96"/>
        <v>0</v>
      </c>
      <c r="Z30">
        <f t="shared" si="97"/>
        <v>0</v>
      </c>
      <c r="AA30">
        <f t="shared" si="98"/>
        <v>0</v>
      </c>
      <c r="AB30">
        <f t="shared" si="99"/>
        <v>0</v>
      </c>
      <c r="AC30">
        <f t="shared" si="100"/>
        <v>0</v>
      </c>
      <c r="AD30">
        <f t="shared" si="100"/>
        <v>0</v>
      </c>
      <c r="AE30">
        <f t="shared" si="100"/>
        <v>0</v>
      </c>
      <c r="AF30">
        <f t="shared" si="100"/>
        <v>0</v>
      </c>
      <c r="AG30">
        <f t="shared" si="101"/>
        <v>0</v>
      </c>
      <c r="AH30">
        <f t="shared" si="101"/>
        <v>0</v>
      </c>
      <c r="AI30">
        <f t="shared" si="101"/>
        <v>0</v>
      </c>
      <c r="AJ30">
        <f t="shared" si="101"/>
        <v>0</v>
      </c>
      <c r="AK30">
        <f t="shared" si="102"/>
        <v>0</v>
      </c>
      <c r="AL30">
        <f t="shared" si="102"/>
        <v>0</v>
      </c>
      <c r="AM30">
        <f t="shared" si="102"/>
        <v>0</v>
      </c>
      <c r="AN30">
        <f t="shared" si="102"/>
        <v>0</v>
      </c>
      <c r="AO30">
        <f t="shared" si="103"/>
        <v>0</v>
      </c>
      <c r="AP30">
        <f t="shared" si="104"/>
        <v>0</v>
      </c>
      <c r="AR30" s="4">
        <f t="shared" ref="AR30" si="129">IF(G30=0,0,IF(OR(G28&gt;=4,G29&gt;=4)=TRUE,0,IF(J30=0,0,IF(AND(J29&gt;0,(((B30+D30)-(C29+E29))*24)&lt;$T$8)=TRUE,$T$8-(((B30+D30)-(C29+E29))*24),IF(AND(J28&gt;0,(((B30+D30)-(C28+E28))*24)&lt;$T$8)=TRUE,$T$8-(((B30+D30)-(C28+E28))*24),0)))))</f>
        <v>0</v>
      </c>
      <c r="AS30" s="4">
        <f t="shared" si="106"/>
        <v>0</v>
      </c>
      <c r="AT30">
        <f>IF(AND(G30=1,J30&gt;0)=TRUE,1,0)</f>
        <v>0</v>
      </c>
      <c r="AU30">
        <f t="shared" ref="AU30" si="130">IF(G30=2,1,0)</f>
        <v>0</v>
      </c>
      <c r="AV30">
        <f t="shared" ref="AV30" si="131">IF(G30=3,1,0)</f>
        <v>0</v>
      </c>
      <c r="AW30">
        <f t="shared" ref="AW30" si="132">IF(G30=4,1,0)</f>
        <v>0</v>
      </c>
      <c r="AX30">
        <f t="shared" ref="AX30" si="133">IF(G30=5,1,0)</f>
        <v>0</v>
      </c>
      <c r="AY30">
        <f t="shared" ref="AY30" si="134">IF(G30=6,1,0)</f>
        <v>0</v>
      </c>
      <c r="AZ30">
        <f t="shared" ref="AZ30" si="135">IF(G30=7,1,0)</f>
        <v>0</v>
      </c>
      <c r="BA30">
        <f t="shared" ref="BA30" si="136">IF(G30=8,1,0)</f>
        <v>0</v>
      </c>
      <c r="BB30">
        <f t="shared" ref="BB30" si="137">IF(G30=9,1,0)</f>
        <v>0</v>
      </c>
    </row>
    <row r="31" spans="1:57" ht="9" customHeight="1">
      <c r="A31" s="105">
        <f>B30</f>
        <v>42945</v>
      </c>
      <c r="B31" s="106">
        <f>C30</f>
        <v>42945</v>
      </c>
      <c r="C31" s="106">
        <f t="shared" si="89"/>
        <v>42945</v>
      </c>
      <c r="D31" s="107">
        <v>0</v>
      </c>
      <c r="E31" s="108">
        <v>0</v>
      </c>
      <c r="F31" s="109">
        <v>0</v>
      </c>
      <c r="G31" s="110">
        <v>1</v>
      </c>
      <c r="H31" s="110"/>
      <c r="I31" s="111"/>
      <c r="J31" s="112">
        <f t="shared" si="115"/>
        <v>0</v>
      </c>
      <c r="K31" s="112">
        <f t="shared" si="116"/>
        <v>31.599999999802094</v>
      </c>
      <c r="L31" s="112">
        <f t="shared" si="90"/>
        <v>0</v>
      </c>
      <c r="M31" s="112">
        <f t="shared" si="91"/>
        <v>0</v>
      </c>
      <c r="N31" s="112">
        <f t="shared" si="92"/>
        <v>0</v>
      </c>
      <c r="O31" s="112">
        <f t="shared" si="93"/>
        <v>0</v>
      </c>
      <c r="P31" s="112">
        <f t="shared" si="94"/>
        <v>0</v>
      </c>
      <c r="Q31" s="112">
        <f t="shared" si="95"/>
        <v>0</v>
      </c>
      <c r="R31" s="113"/>
      <c r="S31" s="113"/>
      <c r="T31" s="113"/>
      <c r="U31" s="114"/>
      <c r="V31">
        <f t="shared" si="96"/>
        <v>0</v>
      </c>
      <c r="W31">
        <f t="shared" si="96"/>
        <v>0</v>
      </c>
      <c r="X31">
        <f t="shared" si="96"/>
        <v>0</v>
      </c>
      <c r="Y31">
        <f t="shared" si="96"/>
        <v>0</v>
      </c>
      <c r="Z31">
        <f t="shared" si="97"/>
        <v>0</v>
      </c>
      <c r="AA31">
        <f t="shared" si="98"/>
        <v>0</v>
      </c>
      <c r="AB31">
        <f t="shared" si="99"/>
        <v>0</v>
      </c>
      <c r="AC31">
        <f t="shared" si="100"/>
        <v>0</v>
      </c>
      <c r="AD31">
        <f t="shared" si="100"/>
        <v>0</v>
      </c>
      <c r="AE31">
        <f t="shared" si="100"/>
        <v>0</v>
      </c>
      <c r="AF31">
        <f t="shared" si="100"/>
        <v>0</v>
      </c>
      <c r="AG31">
        <f t="shared" si="101"/>
        <v>0</v>
      </c>
      <c r="AH31">
        <f t="shared" si="101"/>
        <v>0</v>
      </c>
      <c r="AI31">
        <f t="shared" si="101"/>
        <v>0</v>
      </c>
      <c r="AJ31">
        <f t="shared" si="101"/>
        <v>0</v>
      </c>
      <c r="AK31">
        <f t="shared" si="102"/>
        <v>0</v>
      </c>
      <c r="AL31">
        <f t="shared" si="102"/>
        <v>0</v>
      </c>
      <c r="AM31">
        <f t="shared" si="102"/>
        <v>0</v>
      </c>
      <c r="AN31">
        <f t="shared" si="102"/>
        <v>0</v>
      </c>
      <c r="AO31">
        <f t="shared" si="103"/>
        <v>0</v>
      </c>
      <c r="AP31">
        <f t="shared" si="104"/>
        <v>0</v>
      </c>
      <c r="AQ31" s="4">
        <f t="shared" ref="AQ31" si="138">IF(G31=0,0,IF(OR(G30&gt;=4,G31&gt;=4)=TRUE,0,IF(AND(J30=0,J31=0)=TRUE,0,IF((AS30+AS31)&lt;=$T$9,0,IF((AS30+AS31)&gt;$T$9,IF(J31=0,IF(((C30+E30)*24)+$T$8&gt;(B32+D30)*24,IF(((((C30+E30)*24)+$T$8)-((B32+D30)*24)-AR32)&gt;0,(((C30+E30)*24)+$T$8)-((B32+D30)*24)-AR32,IF(((C31+E31)*24)+$T$8&gt;(B32+D30)*24,IF(((((C31+E31)*24)+$T$8)-((B32+D30)*24)-AR32)&gt;0,(((C31+E31)*24)+$T$8)-((B32+D30)*24)-AR32,0))))))))))</f>
        <v>0</v>
      </c>
      <c r="AS31" s="4">
        <f t="shared" si="106"/>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8"/>
        <v>42946</v>
      </c>
      <c r="B32" s="74">
        <f>B30+1</f>
        <v>42946</v>
      </c>
      <c r="C32" s="74">
        <f t="shared" si="89"/>
        <v>42946</v>
      </c>
      <c r="D32" s="75">
        <v>0</v>
      </c>
      <c r="E32" s="76">
        <v>0</v>
      </c>
      <c r="F32" s="77">
        <v>0</v>
      </c>
      <c r="G32" s="78">
        <v>1</v>
      </c>
      <c r="H32" s="78"/>
      <c r="I32" s="79"/>
      <c r="J32" s="80">
        <f t="shared" si="115"/>
        <v>0</v>
      </c>
      <c r="K32" s="80">
        <f t="shared" si="116"/>
        <v>31.599999999802094</v>
      </c>
      <c r="L32" s="80">
        <f t="shared" si="90"/>
        <v>0</v>
      </c>
      <c r="M32" s="80">
        <f t="shared" si="91"/>
        <v>0</v>
      </c>
      <c r="N32" s="80">
        <f t="shared" si="92"/>
        <v>0</v>
      </c>
      <c r="O32" s="80">
        <f t="shared" si="93"/>
        <v>0</v>
      </c>
      <c r="P32" s="80">
        <f t="shared" si="94"/>
        <v>0</v>
      </c>
      <c r="Q32" s="80">
        <f t="shared" si="95"/>
        <v>0</v>
      </c>
      <c r="R32" s="81"/>
      <c r="S32" s="81"/>
      <c r="T32" s="81"/>
      <c r="U32" s="82"/>
      <c r="V32">
        <f t="shared" si="96"/>
        <v>0</v>
      </c>
      <c r="W32">
        <f t="shared" si="96"/>
        <v>0</v>
      </c>
      <c r="X32">
        <f t="shared" si="96"/>
        <v>0</v>
      </c>
      <c r="Y32">
        <f t="shared" si="96"/>
        <v>0</v>
      </c>
      <c r="Z32">
        <f t="shared" si="97"/>
        <v>0</v>
      </c>
      <c r="AA32">
        <f t="shared" si="98"/>
        <v>0</v>
      </c>
      <c r="AB32">
        <f t="shared" si="99"/>
        <v>0</v>
      </c>
      <c r="AC32">
        <f t="shared" si="100"/>
        <v>0</v>
      </c>
      <c r="AD32">
        <f t="shared" si="100"/>
        <v>0</v>
      </c>
      <c r="AE32">
        <f t="shared" si="100"/>
        <v>0</v>
      </c>
      <c r="AF32">
        <f t="shared" si="100"/>
        <v>0</v>
      </c>
      <c r="AG32">
        <f t="shared" si="101"/>
        <v>0</v>
      </c>
      <c r="AH32">
        <f t="shared" si="101"/>
        <v>0</v>
      </c>
      <c r="AI32">
        <f t="shared" si="101"/>
        <v>0</v>
      </c>
      <c r="AJ32">
        <f t="shared" si="101"/>
        <v>0</v>
      </c>
      <c r="AK32">
        <f t="shared" si="102"/>
        <v>0</v>
      </c>
      <c r="AL32">
        <f t="shared" si="102"/>
        <v>0</v>
      </c>
      <c r="AM32">
        <f t="shared" si="102"/>
        <v>0</v>
      </c>
      <c r="AN32">
        <f t="shared" si="102"/>
        <v>0</v>
      </c>
      <c r="AO32">
        <f t="shared" si="103"/>
        <v>0</v>
      </c>
      <c r="AP32">
        <f t="shared" si="104"/>
        <v>0</v>
      </c>
      <c r="AR32" s="4">
        <f t="shared" ref="AR32" si="139">IF(G32=0,0,IF(OR(G30&gt;=4,G31&gt;=4)=TRUE,0,IF(J32=0,0,IF(AND(J31&gt;0,(((B32+D32)-(C31+E31))*24)&lt;$T$8)=TRUE,$T$8-(((B32+D32)-(C31+E31))*24),IF(AND(J30&gt;0,(((B32+D32)-(C30+E30))*24)&lt;$T$8)=TRUE,$T$8-(((B32+D32)-(C30+E30))*24),0)))))</f>
        <v>0</v>
      </c>
      <c r="AS32" s="4">
        <f t="shared" si="106"/>
        <v>0</v>
      </c>
      <c r="AT32">
        <f>IF(AND(G32=1,J32&gt;0)=TRUE,1,0)</f>
        <v>0</v>
      </c>
      <c r="AU32">
        <f t="shared" ref="AU32" si="140">IF(G32=2,1,0)</f>
        <v>0</v>
      </c>
      <c r="AV32">
        <f t="shared" ref="AV32" si="141">IF(G32=3,1,0)</f>
        <v>0</v>
      </c>
      <c r="AW32">
        <f t="shared" ref="AW32" si="142">IF(G32=4,1,0)</f>
        <v>0</v>
      </c>
      <c r="AX32">
        <f t="shared" ref="AX32" si="143">IF(G32=5,1,0)</f>
        <v>0</v>
      </c>
      <c r="AY32">
        <f t="shared" ref="AY32" si="144">IF(G32=6,1,0)</f>
        <v>0</v>
      </c>
      <c r="AZ32">
        <f t="shared" ref="AZ32" si="145">IF(G32=7,1,0)</f>
        <v>0</v>
      </c>
      <c r="BA32">
        <f t="shared" ref="BA32" si="146">IF(G32=8,1,0)</f>
        <v>0</v>
      </c>
      <c r="BB32">
        <f t="shared" ref="BB32" si="147">IF(G32=9,1,0)</f>
        <v>0</v>
      </c>
    </row>
    <row r="33" spans="1:57" ht="9" customHeight="1">
      <c r="A33" s="105">
        <f>B32</f>
        <v>42946</v>
      </c>
      <c r="B33" s="106">
        <f>C32</f>
        <v>42946</v>
      </c>
      <c r="C33" s="106">
        <f t="shared" si="89"/>
        <v>42946</v>
      </c>
      <c r="D33" s="107">
        <v>0</v>
      </c>
      <c r="E33" s="108">
        <v>0</v>
      </c>
      <c r="F33" s="109">
        <v>0</v>
      </c>
      <c r="G33" s="110">
        <v>1</v>
      </c>
      <c r="H33" s="110"/>
      <c r="I33" s="111"/>
      <c r="J33" s="112">
        <f t="shared" si="115"/>
        <v>0</v>
      </c>
      <c r="K33" s="112">
        <f t="shared" si="116"/>
        <v>31.599999999802094</v>
      </c>
      <c r="L33" s="112">
        <f t="shared" si="90"/>
        <v>0</v>
      </c>
      <c r="M33" s="112">
        <f t="shared" si="91"/>
        <v>0</v>
      </c>
      <c r="N33" s="112">
        <f t="shared" si="92"/>
        <v>0</v>
      </c>
      <c r="O33" s="112">
        <f t="shared" si="93"/>
        <v>0</v>
      </c>
      <c r="P33" s="112">
        <f t="shared" si="94"/>
        <v>0</v>
      </c>
      <c r="Q33" s="112">
        <f t="shared" si="95"/>
        <v>0</v>
      </c>
      <c r="R33" s="113"/>
      <c r="S33" s="113"/>
      <c r="T33" s="113"/>
      <c r="U33" s="114"/>
      <c r="V33">
        <f t="shared" si="96"/>
        <v>0</v>
      </c>
      <c r="W33">
        <f t="shared" si="96"/>
        <v>0</v>
      </c>
      <c r="X33">
        <f t="shared" si="96"/>
        <v>0</v>
      </c>
      <c r="Y33">
        <f t="shared" si="96"/>
        <v>0</v>
      </c>
      <c r="Z33">
        <f t="shared" si="97"/>
        <v>0</v>
      </c>
      <c r="AA33">
        <f t="shared" si="98"/>
        <v>0</v>
      </c>
      <c r="AB33">
        <f t="shared" si="99"/>
        <v>0</v>
      </c>
      <c r="AC33">
        <f t="shared" si="100"/>
        <v>0</v>
      </c>
      <c r="AD33">
        <f t="shared" si="100"/>
        <v>0</v>
      </c>
      <c r="AE33">
        <f t="shared" si="100"/>
        <v>0</v>
      </c>
      <c r="AF33">
        <f t="shared" si="100"/>
        <v>0</v>
      </c>
      <c r="AG33">
        <f t="shared" si="101"/>
        <v>0</v>
      </c>
      <c r="AH33">
        <f t="shared" si="101"/>
        <v>0</v>
      </c>
      <c r="AI33">
        <f t="shared" si="101"/>
        <v>0</v>
      </c>
      <c r="AJ33">
        <f t="shared" si="101"/>
        <v>0</v>
      </c>
      <c r="AK33">
        <f t="shared" si="102"/>
        <v>0</v>
      </c>
      <c r="AL33">
        <f t="shared" si="102"/>
        <v>0</v>
      </c>
      <c r="AM33">
        <f t="shared" si="102"/>
        <v>0</v>
      </c>
      <c r="AN33">
        <f t="shared" si="102"/>
        <v>0</v>
      </c>
      <c r="AO33">
        <f t="shared" si="103"/>
        <v>0</v>
      </c>
      <c r="AP33">
        <f t="shared" si="104"/>
        <v>0</v>
      </c>
      <c r="AQ33" s="4">
        <f t="shared" ref="AQ33" si="148">IF(G33=0,0,IF(OR(G32&gt;=4,G33&gt;=4)=TRUE,0,IF(AND(J32=0,J33=0)=TRUE,0,IF((AS32+AS33)&lt;=$T$9,0,IF((AS32+AS33)&gt;$T$9,IF(J33=0,IF(((C32+E32)*24)+$T$8&gt;(B34+D32)*24,IF(((((C32+E32)*24)+$T$8)-((B34+D32)*24)-AR34)&gt;0,(((C32+E32)*24)+$T$8)-((B34+D32)*24)-AR34,IF(((C33+E33)*24)+$T$8&gt;(B34+D32)*24,IF(((((C33+E33)*24)+$T$8)-((B34+D32)*24)-AR34)&gt;0,(((C33+E33)*24)+$T$8)-((B34+D32)*24)-AR34,0))))))))))</f>
        <v>0</v>
      </c>
      <c r="AS33" s="4">
        <f t="shared" si="106"/>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8"/>
        <v>42947</v>
      </c>
      <c r="B34" s="74">
        <f>B32+1</f>
        <v>42947</v>
      </c>
      <c r="C34" s="74">
        <f t="shared" si="89"/>
        <v>42947</v>
      </c>
      <c r="D34" s="75">
        <v>0.61736111111111114</v>
      </c>
      <c r="E34" s="76">
        <v>0.68819444444444444</v>
      </c>
      <c r="F34" s="77">
        <v>0</v>
      </c>
      <c r="G34" s="78">
        <v>1</v>
      </c>
      <c r="H34" s="78"/>
      <c r="I34" s="79"/>
      <c r="J34" s="80">
        <f t="shared" si="115"/>
        <v>1.7000000001280569</v>
      </c>
      <c r="K34" s="80">
        <f t="shared" si="116"/>
        <v>33.299999999930151</v>
      </c>
      <c r="L34" s="80">
        <f t="shared" si="90"/>
        <v>1.7000000001280569</v>
      </c>
      <c r="M34" s="80">
        <f t="shared" si="91"/>
        <v>0</v>
      </c>
      <c r="N34" s="80" t="b">
        <f t="shared" si="92"/>
        <v>0</v>
      </c>
      <c r="O34" s="80">
        <f t="shared" si="93"/>
        <v>0</v>
      </c>
      <c r="P34" s="80">
        <f t="shared" si="94"/>
        <v>0</v>
      </c>
      <c r="Q34" s="80">
        <f t="shared" si="95"/>
        <v>0</v>
      </c>
      <c r="R34" s="81"/>
      <c r="S34" s="81"/>
      <c r="T34" s="81"/>
      <c r="U34" s="82"/>
      <c r="V34">
        <f t="shared" si="96"/>
        <v>1.7000000001280569</v>
      </c>
      <c r="W34">
        <f t="shared" si="96"/>
        <v>0</v>
      </c>
      <c r="X34" t="b">
        <f t="shared" si="96"/>
        <v>0</v>
      </c>
      <c r="Y34">
        <f t="shared" si="96"/>
        <v>0</v>
      </c>
      <c r="Z34">
        <f t="shared" si="97"/>
        <v>0</v>
      </c>
      <c r="AA34">
        <f t="shared" si="98"/>
        <v>0</v>
      </c>
      <c r="AB34">
        <f t="shared" si="99"/>
        <v>0</v>
      </c>
      <c r="AC34">
        <f t="shared" si="100"/>
        <v>0</v>
      </c>
      <c r="AD34">
        <f t="shared" si="100"/>
        <v>0</v>
      </c>
      <c r="AE34">
        <f t="shared" si="100"/>
        <v>0</v>
      </c>
      <c r="AF34">
        <f t="shared" si="100"/>
        <v>0</v>
      </c>
      <c r="AG34">
        <f t="shared" si="101"/>
        <v>0</v>
      </c>
      <c r="AH34">
        <f t="shared" si="101"/>
        <v>0</v>
      </c>
      <c r="AI34">
        <f t="shared" si="101"/>
        <v>0</v>
      </c>
      <c r="AJ34">
        <f t="shared" si="101"/>
        <v>0</v>
      </c>
      <c r="AK34">
        <f t="shared" si="102"/>
        <v>0</v>
      </c>
      <c r="AL34">
        <f t="shared" si="102"/>
        <v>0</v>
      </c>
      <c r="AM34">
        <f t="shared" si="102"/>
        <v>0</v>
      </c>
      <c r="AN34">
        <f t="shared" si="102"/>
        <v>0</v>
      </c>
      <c r="AO34">
        <f t="shared" si="103"/>
        <v>0</v>
      </c>
      <c r="AP34">
        <f t="shared" si="104"/>
        <v>0</v>
      </c>
      <c r="AR34" s="4">
        <f t="shared" ref="AR34" si="149">IF(G34=0,0,IF(OR(G32&gt;=4,G33&gt;=4)=TRUE,0,IF(J34=0,0,IF(AND(J33&gt;0,(((B34+D34)-(C33+E33))*24)&lt;$T$8)=TRUE,$T$8-(((B34+D34)-(C33+E33))*24),IF(AND(J32&gt;0,(((B34+D34)-(C32+E32))*24)&lt;$T$8)=TRUE,$T$8-(((B34+D34)-(C32+E32))*24),0)))))</f>
        <v>0</v>
      </c>
      <c r="AS34" s="4">
        <f t="shared" si="106"/>
        <v>1.7000000001280569</v>
      </c>
      <c r="AT34">
        <f>IF(AND(G34=1,J34&gt;0)=TRUE,1,0)</f>
        <v>1</v>
      </c>
      <c r="AU34">
        <f t="shared" ref="AU34" si="150">IF(G34=2,1,0)</f>
        <v>0</v>
      </c>
      <c r="AV34">
        <f t="shared" ref="AV34" si="151">IF(G34=3,1,0)</f>
        <v>0</v>
      </c>
      <c r="AW34">
        <f t="shared" ref="AW34" si="152">IF(G34=4,1,0)</f>
        <v>0</v>
      </c>
      <c r="AX34">
        <f t="shared" ref="AX34" si="153">IF(G34=5,1,0)</f>
        <v>0</v>
      </c>
      <c r="AY34">
        <f t="shared" ref="AY34" si="154">IF(G34=6,1,0)</f>
        <v>0</v>
      </c>
      <c r="AZ34">
        <f t="shared" ref="AZ34" si="155">IF(G34=7,1,0)</f>
        <v>0</v>
      </c>
      <c r="BA34">
        <f t="shared" ref="BA34" si="156">IF(G34=8,1,0)</f>
        <v>0</v>
      </c>
      <c r="BB34">
        <f t="shared" ref="BB34" si="157">IF(G34=9,1,0)</f>
        <v>0</v>
      </c>
    </row>
    <row r="35" spans="1:57" ht="9" customHeight="1">
      <c r="A35" s="105">
        <f>B34</f>
        <v>42947</v>
      </c>
      <c r="B35" s="106">
        <f>C34</f>
        <v>42947</v>
      </c>
      <c r="C35" s="106">
        <f t="shared" si="89"/>
        <v>42948</v>
      </c>
      <c r="D35" s="107">
        <v>0.79166666666666663</v>
      </c>
      <c r="E35" s="108">
        <v>0.375</v>
      </c>
      <c r="F35" s="109">
        <v>1</v>
      </c>
      <c r="G35" s="110">
        <v>1</v>
      </c>
      <c r="H35" s="110"/>
      <c r="I35" s="111"/>
      <c r="J35" s="112">
        <f t="shared" si="115"/>
        <v>14.000000000058208</v>
      </c>
      <c r="K35" s="112">
        <f t="shared" si="116"/>
        <v>47.299999999988358</v>
      </c>
      <c r="L35" s="112">
        <f t="shared" si="90"/>
        <v>0</v>
      </c>
      <c r="M35" s="112">
        <f t="shared" si="91"/>
        <v>5.0000000000582077</v>
      </c>
      <c r="N35" s="112">
        <f t="shared" si="92"/>
        <v>1.7000000000116415</v>
      </c>
      <c r="O35" s="112">
        <f t="shared" si="93"/>
        <v>7.2999999999883585</v>
      </c>
      <c r="P35" s="112">
        <f t="shared" si="94"/>
        <v>0</v>
      </c>
      <c r="Q35" s="112">
        <f t="shared" si="95"/>
        <v>0</v>
      </c>
      <c r="R35" s="113"/>
      <c r="S35" s="113"/>
      <c r="T35" s="113"/>
      <c r="U35" s="114"/>
      <c r="V35">
        <f t="shared" si="96"/>
        <v>0</v>
      </c>
      <c r="W35">
        <f t="shared" si="96"/>
        <v>5.0000000000582077</v>
      </c>
      <c r="X35">
        <f t="shared" si="96"/>
        <v>1.7000000000116415</v>
      </c>
      <c r="Y35">
        <f t="shared" si="96"/>
        <v>7.2999999999883585</v>
      </c>
      <c r="Z35">
        <f t="shared" si="97"/>
        <v>0</v>
      </c>
      <c r="AA35">
        <f t="shared" si="98"/>
        <v>0</v>
      </c>
      <c r="AB35">
        <f t="shared" si="99"/>
        <v>0</v>
      </c>
      <c r="AC35">
        <f t="shared" si="100"/>
        <v>0</v>
      </c>
      <c r="AD35">
        <f t="shared" si="100"/>
        <v>0</v>
      </c>
      <c r="AE35">
        <f t="shared" si="100"/>
        <v>0</v>
      </c>
      <c r="AF35">
        <f t="shared" si="100"/>
        <v>0</v>
      </c>
      <c r="AG35">
        <f t="shared" si="101"/>
        <v>0</v>
      </c>
      <c r="AH35">
        <f t="shared" si="101"/>
        <v>0</v>
      </c>
      <c r="AI35">
        <f t="shared" si="101"/>
        <v>0</v>
      </c>
      <c r="AJ35">
        <f t="shared" si="101"/>
        <v>0</v>
      </c>
      <c r="AK35">
        <f t="shared" si="102"/>
        <v>0</v>
      </c>
      <c r="AL35">
        <f t="shared" si="102"/>
        <v>0</v>
      </c>
      <c r="AM35">
        <f t="shared" si="102"/>
        <v>0</v>
      </c>
      <c r="AN35">
        <f t="shared" si="102"/>
        <v>0</v>
      </c>
      <c r="AO35">
        <f t="shared" si="103"/>
        <v>0</v>
      </c>
      <c r="AP35">
        <f t="shared" si="104"/>
        <v>0</v>
      </c>
      <c r="AQ35" s="4" t="b">
        <f t="shared" ref="AQ35" si="158">IF(G35=0,0,IF(OR(G34&gt;=4,G35&gt;=4)=TRUE,0,IF(AND(J34=0,J35=0)=TRUE,0,IF((AS34+AS35)&lt;=$T$9,0,IF((AS34+AS35)&gt;$T$9,IF(J35=0,IF(((C34+E34)*24)+$T$8&gt;(B36+D34)*24,IF(((((C34+E34)*24)+$T$8)-((B36+D34)*24)-AR36)&gt;0,(((C34+E34)*24)+$T$8)-((B36+D34)*24)-AR36,IF(((C35+E35)*24)+$T$8&gt;(B36+D34)*24,IF(((((C35+E35)*24)+$T$8)-((B36+D34)*24)-AR36)&gt;0,(((C35+E35)*24)+$T$8)-((B36+D34)*24)-AR36,0))))))))))</f>
        <v>0</v>
      </c>
      <c r="AS35" s="4">
        <f t="shared" si="106"/>
        <v>14.000000000058208</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1</v>
      </c>
      <c r="BD35">
        <f>IF(BC35&gt;13,1,0)</f>
        <v>0</v>
      </c>
      <c r="BE35">
        <f>IF($J34+$J35&gt;0,$BC33+1,0)</f>
        <v>1</v>
      </c>
    </row>
    <row r="36" spans="1:57" ht="9" customHeight="1">
      <c r="A36" s="73">
        <f t="shared" si="118"/>
        <v>42948</v>
      </c>
      <c r="B36" s="74">
        <f>B34+1</f>
        <v>42948</v>
      </c>
      <c r="C36" s="74">
        <f t="shared" si="89"/>
        <v>42949</v>
      </c>
      <c r="D36" s="75">
        <v>0.79166666666666663</v>
      </c>
      <c r="E36" s="76">
        <v>0.26250000000000001</v>
      </c>
      <c r="F36" s="77">
        <v>1</v>
      </c>
      <c r="G36" s="78">
        <v>1</v>
      </c>
      <c r="H36" s="78"/>
      <c r="I36" s="79"/>
      <c r="J36" s="80">
        <f t="shared" si="115"/>
        <v>11.299999999988358</v>
      </c>
      <c r="K36" s="80">
        <f t="shared" si="116"/>
        <v>58.599999999976717</v>
      </c>
      <c r="L36" s="80">
        <f t="shared" si="90"/>
        <v>0</v>
      </c>
      <c r="M36" s="80">
        <f t="shared" si="91"/>
        <v>0</v>
      </c>
      <c r="N36" s="80">
        <f t="shared" si="92"/>
        <v>0</v>
      </c>
      <c r="O36" s="80">
        <f t="shared" si="93"/>
        <v>11.299999999988358</v>
      </c>
      <c r="P36" s="80">
        <f t="shared" si="94"/>
        <v>0</v>
      </c>
      <c r="Q36" s="80">
        <f t="shared" si="95"/>
        <v>0</v>
      </c>
      <c r="R36" s="81"/>
      <c r="S36" s="81"/>
      <c r="T36" s="81"/>
      <c r="U36" s="82"/>
      <c r="V36">
        <f t="shared" si="96"/>
        <v>0</v>
      </c>
      <c r="W36">
        <f t="shared" si="96"/>
        <v>0</v>
      </c>
      <c r="X36">
        <f t="shared" si="96"/>
        <v>0</v>
      </c>
      <c r="Y36">
        <f t="shared" si="96"/>
        <v>11.299999999988358</v>
      </c>
      <c r="Z36">
        <f t="shared" si="97"/>
        <v>0</v>
      </c>
      <c r="AA36">
        <f t="shared" si="98"/>
        <v>0</v>
      </c>
      <c r="AB36">
        <f t="shared" si="99"/>
        <v>0</v>
      </c>
      <c r="AC36">
        <f t="shared" si="100"/>
        <v>0</v>
      </c>
      <c r="AD36">
        <f t="shared" si="100"/>
        <v>0</v>
      </c>
      <c r="AE36">
        <f t="shared" si="100"/>
        <v>0</v>
      </c>
      <c r="AF36">
        <f t="shared" si="100"/>
        <v>0</v>
      </c>
      <c r="AG36">
        <f t="shared" si="101"/>
        <v>0</v>
      </c>
      <c r="AH36">
        <f t="shared" si="101"/>
        <v>0</v>
      </c>
      <c r="AI36">
        <f t="shared" si="101"/>
        <v>0</v>
      </c>
      <c r="AJ36">
        <f t="shared" si="101"/>
        <v>0</v>
      </c>
      <c r="AK36">
        <f t="shared" si="102"/>
        <v>0</v>
      </c>
      <c r="AL36">
        <f t="shared" si="102"/>
        <v>0</v>
      </c>
      <c r="AM36">
        <f t="shared" si="102"/>
        <v>0</v>
      </c>
      <c r="AN36">
        <f t="shared" si="102"/>
        <v>0</v>
      </c>
      <c r="AO36">
        <f t="shared" si="103"/>
        <v>0</v>
      </c>
      <c r="AP36">
        <f t="shared" si="104"/>
        <v>0</v>
      </c>
      <c r="AR36" s="4">
        <f t="shared" ref="AR36" si="159">IF(G36=0,0,IF(OR(G34&gt;=4,G35&gt;=4)=TRUE,0,IF(J36=0,0,IF(AND(J35&gt;0,(((B36+D36)-(C35+E35))*24)&lt;$T$8)=TRUE,$T$8-(((B36+D36)-(C35+E35))*24),IF(AND(J34&gt;0,(((B36+D36)-(C34+E34))*24)&lt;$T$8)=TRUE,$T$8-(((B36+D36)-(C34+E34))*24),0)))))</f>
        <v>1.0000000000582077</v>
      </c>
      <c r="AS36" s="4">
        <f t="shared" si="106"/>
        <v>11.299999999988358</v>
      </c>
      <c r="AT36">
        <f>IF(AND(G36=1,J36&gt;0)=TRUE,1,0)</f>
        <v>1</v>
      </c>
      <c r="AU36">
        <f t="shared" ref="AU36" si="160">IF(G36=2,1,0)</f>
        <v>0</v>
      </c>
      <c r="AV36">
        <f t="shared" ref="AV36" si="161">IF(G36=3,1,0)</f>
        <v>0</v>
      </c>
      <c r="AW36">
        <f t="shared" ref="AW36" si="162">IF(G36=4,1,0)</f>
        <v>0</v>
      </c>
      <c r="AX36">
        <f t="shared" ref="AX36" si="163">IF(G36=5,1,0)</f>
        <v>0</v>
      </c>
      <c r="AY36">
        <f t="shared" ref="AY36" si="164">IF(G36=6,1,0)</f>
        <v>0</v>
      </c>
      <c r="AZ36">
        <f t="shared" ref="AZ36" si="165">IF(G36=7,1,0)</f>
        <v>0</v>
      </c>
      <c r="BA36">
        <f t="shared" ref="BA36" si="166">IF(G36=8,1,0)</f>
        <v>0</v>
      </c>
      <c r="BB36">
        <f t="shared" ref="BB36" si="167">IF(G36=9,1,0)</f>
        <v>0</v>
      </c>
    </row>
    <row r="37" spans="1:57" ht="9" customHeight="1">
      <c r="A37" s="105">
        <f>B36</f>
        <v>42948</v>
      </c>
      <c r="B37" s="106">
        <f>C36</f>
        <v>42949</v>
      </c>
      <c r="C37" s="106">
        <f t="shared" si="89"/>
        <v>42949</v>
      </c>
      <c r="D37" s="107">
        <v>0</v>
      </c>
      <c r="E37" s="108">
        <v>0</v>
      </c>
      <c r="F37" s="109">
        <v>0</v>
      </c>
      <c r="G37" s="110">
        <v>1</v>
      </c>
      <c r="H37" s="110"/>
      <c r="I37" s="111"/>
      <c r="J37" s="112">
        <f t="shared" si="115"/>
        <v>0</v>
      </c>
      <c r="K37" s="112">
        <f t="shared" si="116"/>
        <v>58.599999999976717</v>
      </c>
      <c r="L37" s="112">
        <f t="shared" si="90"/>
        <v>0</v>
      </c>
      <c r="M37" s="112">
        <f t="shared" si="91"/>
        <v>0</v>
      </c>
      <c r="N37" s="112">
        <f t="shared" si="92"/>
        <v>0</v>
      </c>
      <c r="O37" s="112">
        <f t="shared" si="93"/>
        <v>0</v>
      </c>
      <c r="P37" s="112">
        <f t="shared" si="94"/>
        <v>0</v>
      </c>
      <c r="Q37" s="112">
        <f t="shared" si="95"/>
        <v>0</v>
      </c>
      <c r="R37" s="113"/>
      <c r="S37" s="113"/>
      <c r="T37" s="113"/>
      <c r="U37" s="114"/>
      <c r="V37">
        <f t="shared" si="96"/>
        <v>0</v>
      </c>
      <c r="W37">
        <f t="shared" si="96"/>
        <v>0</v>
      </c>
      <c r="X37">
        <f t="shared" si="96"/>
        <v>0</v>
      </c>
      <c r="Y37">
        <f t="shared" si="96"/>
        <v>0</v>
      </c>
      <c r="Z37">
        <f t="shared" si="97"/>
        <v>0</v>
      </c>
      <c r="AA37">
        <f t="shared" si="98"/>
        <v>0</v>
      </c>
      <c r="AB37">
        <f t="shared" si="99"/>
        <v>0</v>
      </c>
      <c r="AC37">
        <f t="shared" si="100"/>
        <v>0</v>
      </c>
      <c r="AD37">
        <f t="shared" si="100"/>
        <v>0</v>
      </c>
      <c r="AE37">
        <f t="shared" si="100"/>
        <v>0</v>
      </c>
      <c r="AF37">
        <f t="shared" si="100"/>
        <v>0</v>
      </c>
      <c r="AG37">
        <f t="shared" si="101"/>
        <v>0</v>
      </c>
      <c r="AH37">
        <f t="shared" si="101"/>
        <v>0</v>
      </c>
      <c r="AI37">
        <f t="shared" si="101"/>
        <v>0</v>
      </c>
      <c r="AJ37">
        <f t="shared" si="101"/>
        <v>0</v>
      </c>
      <c r="AK37">
        <f t="shared" si="102"/>
        <v>0</v>
      </c>
      <c r="AL37">
        <f t="shared" si="102"/>
        <v>0</v>
      </c>
      <c r="AM37">
        <f t="shared" si="102"/>
        <v>0</v>
      </c>
      <c r="AN37">
        <f t="shared" si="102"/>
        <v>0</v>
      </c>
      <c r="AO37">
        <f t="shared" si="103"/>
        <v>0</v>
      </c>
      <c r="AP37">
        <f t="shared" si="104"/>
        <v>0</v>
      </c>
      <c r="AQ37" s="4">
        <f t="shared" ref="AQ37" si="168">IF(G37=0,0,IF(OR(G36&gt;=4,G37&gt;=4)=TRUE,0,IF(AND(J36=0,J37=0)=TRUE,0,IF((AS36+AS37)&lt;=$T$9,0,IF((AS36+AS37)&gt;$T$9,IF(J37=0,IF(((C36+E36)*24)+$T$8&gt;(B38+D36)*24,IF(((((C36+E36)*24)+$T$8)-((B38+D36)*24)-AR38)&gt;0,(((C36+E36)*24)+$T$8)-((B38+D36)*24)-AR38,IF(((C37+E37)*24)+$T$8&gt;(B38+D36)*24,IF(((((C37+E37)*24)+$T$8)-((B38+D36)*24)-AR38)&gt;0,(((C37+E37)*24)+$T$8)-((B38+D36)*24)-AR38,0))))))))))</f>
        <v>0</v>
      </c>
      <c r="AS37" s="4">
        <f t="shared" si="106"/>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2</v>
      </c>
      <c r="BD37">
        <f>IF(BC37&gt;13,1,0)</f>
        <v>0</v>
      </c>
      <c r="BE37">
        <f>IF($J36+$J37&gt;0,$BC35+1,0)</f>
        <v>2</v>
      </c>
    </row>
    <row r="38" spans="1:57" ht="9" customHeight="1">
      <c r="A38" s="73">
        <f t="shared" ref="A38" si="169">B38</f>
        <v>42949</v>
      </c>
      <c r="B38" s="74">
        <f>B36+1</f>
        <v>42949</v>
      </c>
      <c r="C38" s="74">
        <f t="shared" si="89"/>
        <v>42949</v>
      </c>
      <c r="D38" s="75">
        <v>0.70833333333333337</v>
      </c>
      <c r="E38" s="76">
        <v>0.97222222222222221</v>
      </c>
      <c r="F38" s="77">
        <v>0</v>
      </c>
      <c r="G38" s="78">
        <v>1</v>
      </c>
      <c r="H38" s="78"/>
      <c r="I38" s="79"/>
      <c r="J38" s="80">
        <f t="shared" si="115"/>
        <v>6.3333333331975155</v>
      </c>
      <c r="K38" s="80">
        <f t="shared" si="116"/>
        <v>64.933333333174232</v>
      </c>
      <c r="L38" s="80">
        <f t="shared" si="90"/>
        <v>0</v>
      </c>
      <c r="M38" s="80">
        <f t="shared" si="91"/>
        <v>0</v>
      </c>
      <c r="N38" s="80">
        <f t="shared" si="92"/>
        <v>0</v>
      </c>
      <c r="O38" s="80">
        <f t="shared" si="93"/>
        <v>6.3333333331975155</v>
      </c>
      <c r="P38" s="80">
        <f t="shared" si="94"/>
        <v>0</v>
      </c>
      <c r="Q38" s="80">
        <f t="shared" si="95"/>
        <v>0</v>
      </c>
      <c r="R38" s="81"/>
      <c r="S38" s="81"/>
      <c r="T38" s="81"/>
      <c r="U38" s="82"/>
      <c r="V38">
        <f t="shared" si="96"/>
        <v>0</v>
      </c>
      <c r="W38">
        <f t="shared" si="96"/>
        <v>0</v>
      </c>
      <c r="X38">
        <f t="shared" si="96"/>
        <v>0</v>
      </c>
      <c r="Y38">
        <f t="shared" si="96"/>
        <v>6.3333333331975155</v>
      </c>
      <c r="Z38">
        <f t="shared" si="97"/>
        <v>0</v>
      </c>
      <c r="AA38">
        <f t="shared" si="98"/>
        <v>0</v>
      </c>
      <c r="AB38">
        <f t="shared" si="99"/>
        <v>0</v>
      </c>
      <c r="AC38">
        <f t="shared" si="100"/>
        <v>0</v>
      </c>
      <c r="AD38">
        <f t="shared" si="100"/>
        <v>0</v>
      </c>
      <c r="AE38">
        <f t="shared" si="100"/>
        <v>0</v>
      </c>
      <c r="AF38">
        <f t="shared" si="100"/>
        <v>0</v>
      </c>
      <c r="AG38">
        <f t="shared" si="101"/>
        <v>0</v>
      </c>
      <c r="AH38">
        <f t="shared" si="101"/>
        <v>0</v>
      </c>
      <c r="AI38">
        <f t="shared" si="101"/>
        <v>0</v>
      </c>
      <c r="AJ38">
        <f t="shared" si="101"/>
        <v>0</v>
      </c>
      <c r="AK38">
        <f t="shared" si="102"/>
        <v>0</v>
      </c>
      <c r="AL38">
        <f t="shared" si="102"/>
        <v>0</v>
      </c>
      <c r="AM38">
        <f t="shared" si="102"/>
        <v>0</v>
      </c>
      <c r="AN38">
        <f t="shared" si="102"/>
        <v>0</v>
      </c>
      <c r="AO38">
        <f t="shared" si="103"/>
        <v>0</v>
      </c>
      <c r="AP38">
        <f t="shared" si="104"/>
        <v>0</v>
      </c>
      <c r="AR38" s="4">
        <f t="shared" ref="AR38" si="170">IF(G38=0,0,IF(OR(G36&gt;=4,G37&gt;=4)=TRUE,0,IF(J38=0,0,IF(AND(J37&gt;0,(((B38+D38)-(C37+E37))*24)&lt;$T$8)=TRUE,$T$8-(((B38+D38)-(C37+E37))*24),IF(AND(J36&gt;0,(((B38+D38)-(C36+E36))*24)&lt;$T$8)=TRUE,$T$8-(((B38+D38)-(C36+E36))*24),0)))))</f>
        <v>0.29999999987194315</v>
      </c>
      <c r="AS38" s="4">
        <f t="shared" si="106"/>
        <v>6.3333333331975155</v>
      </c>
      <c r="AT38">
        <f>IF(AND(G38=1,J38&gt;0)=TRUE,1,0)</f>
        <v>1</v>
      </c>
      <c r="AU38">
        <f t="shared" ref="AU38" si="171">IF(G38=2,1,0)</f>
        <v>0</v>
      </c>
      <c r="AV38">
        <f t="shared" ref="AV38" si="172">IF(G38=3,1,0)</f>
        <v>0</v>
      </c>
      <c r="AW38">
        <f t="shared" ref="AW38" si="173">IF(G38=4,1,0)</f>
        <v>0</v>
      </c>
      <c r="AX38">
        <f t="shared" ref="AX38" si="174">IF(G38=5,1,0)</f>
        <v>0</v>
      </c>
      <c r="AY38">
        <f t="shared" ref="AY38" si="175">IF(G38=6,1,0)</f>
        <v>0</v>
      </c>
      <c r="AZ38">
        <f t="shared" ref="AZ38" si="176">IF(G38=7,1,0)</f>
        <v>0</v>
      </c>
      <c r="BA38">
        <f t="shared" ref="BA38" si="177">IF(G38=8,1,0)</f>
        <v>0</v>
      </c>
      <c r="BB38">
        <f t="shared" ref="BB38" si="178">IF(G38=9,1,0)</f>
        <v>0</v>
      </c>
    </row>
    <row r="39" spans="1:57" ht="9" customHeight="1">
      <c r="A39" s="83">
        <f>B38</f>
        <v>42949</v>
      </c>
      <c r="B39" s="84">
        <f>C38</f>
        <v>42949</v>
      </c>
      <c r="C39" s="84">
        <f t="shared" si="89"/>
        <v>42949</v>
      </c>
      <c r="D39" s="85">
        <v>0</v>
      </c>
      <c r="E39" s="86">
        <v>0</v>
      </c>
      <c r="F39" s="87">
        <v>0</v>
      </c>
      <c r="G39" s="88">
        <v>1</v>
      </c>
      <c r="H39" s="88"/>
      <c r="I39" s="89"/>
      <c r="J39" s="90">
        <f t="shared" si="115"/>
        <v>0</v>
      </c>
      <c r="K39" s="90">
        <f t="shared" si="116"/>
        <v>64.933333333174232</v>
      </c>
      <c r="L39" s="90">
        <f t="shared" si="90"/>
        <v>0</v>
      </c>
      <c r="M39" s="90">
        <f t="shared" si="91"/>
        <v>0</v>
      </c>
      <c r="N39" s="90">
        <f t="shared" si="92"/>
        <v>0</v>
      </c>
      <c r="O39" s="90">
        <f t="shared" si="93"/>
        <v>0</v>
      </c>
      <c r="P39" s="90">
        <f t="shared" si="94"/>
        <v>0</v>
      </c>
      <c r="Q39" s="90">
        <f t="shared" si="95"/>
        <v>0</v>
      </c>
      <c r="R39" s="91"/>
      <c r="S39" s="91"/>
      <c r="T39" s="91"/>
      <c r="U39" s="92"/>
      <c r="V39">
        <f t="shared" si="96"/>
        <v>0</v>
      </c>
      <c r="W39">
        <f t="shared" si="96"/>
        <v>0</v>
      </c>
      <c r="X39">
        <f t="shared" si="96"/>
        <v>0</v>
      </c>
      <c r="Y39">
        <f t="shared" si="96"/>
        <v>0</v>
      </c>
      <c r="Z39">
        <f t="shared" si="97"/>
        <v>0</v>
      </c>
      <c r="AA39">
        <f t="shared" si="98"/>
        <v>0</v>
      </c>
      <c r="AB39">
        <f t="shared" si="99"/>
        <v>0</v>
      </c>
      <c r="AC39">
        <f t="shared" si="100"/>
        <v>0</v>
      </c>
      <c r="AD39">
        <f t="shared" si="100"/>
        <v>0</v>
      </c>
      <c r="AE39">
        <f t="shared" si="100"/>
        <v>0</v>
      </c>
      <c r="AF39">
        <f t="shared" si="100"/>
        <v>0</v>
      </c>
      <c r="AG39">
        <f t="shared" si="101"/>
        <v>0</v>
      </c>
      <c r="AH39">
        <f t="shared" si="101"/>
        <v>0</v>
      </c>
      <c r="AI39">
        <f t="shared" si="101"/>
        <v>0</v>
      </c>
      <c r="AJ39">
        <f t="shared" si="101"/>
        <v>0</v>
      </c>
      <c r="AK39">
        <f t="shared" si="102"/>
        <v>0</v>
      </c>
      <c r="AL39">
        <f t="shared" si="102"/>
        <v>0</v>
      </c>
      <c r="AM39">
        <f t="shared" si="102"/>
        <v>0</v>
      </c>
      <c r="AN39">
        <f t="shared" si="102"/>
        <v>0</v>
      </c>
      <c r="AO39">
        <f t="shared" si="103"/>
        <v>0</v>
      </c>
      <c r="AP39">
        <f t="shared" si="104"/>
        <v>0</v>
      </c>
      <c r="AQ39" s="4">
        <f t="shared" ref="AQ39" si="179">IF(G39=0,0,IF(OR(G38&gt;=4,G39&gt;=4)=TRUE,0,IF(AND(J38=0,J39=0)=TRUE,0,IF((AS38+AS39)&lt;=$T$9,0,IF((AS38+AS39)&gt;$T$9,IF(J39=0,IF(((C38+E38)*24)+$T$8&gt;(B40+D38)*24,IF(((((C38+E38)*24)+$T$8)-((B40+D38)*24)-AR40)&gt;0,(((C38+E38)*24)+$T$8)-((B40+D38)*24)-AR40,IF(((C39+E39)*24)+$T$8&gt;(B40+D38)*24,IF(((((C39+E39)*24)+$T$8)-((B40+D38)*24)-AR40)&gt;0,(((C39+E39)*24)+$T$8)-((B40+D38)*24)-AR40,0))))))))))</f>
        <v>0</v>
      </c>
      <c r="AS39" s="4">
        <f t="shared" si="106"/>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3</v>
      </c>
      <c r="BD39">
        <f>IF(BC39&gt;13,1,0)</f>
        <v>0</v>
      </c>
      <c r="BE39">
        <f>IF($J38+$J39&gt;0,$BC37+1,0)</f>
        <v>3</v>
      </c>
    </row>
    <row r="40" spans="1:57" ht="9" customHeight="1">
      <c r="A40" s="62">
        <f>B40</f>
        <v>42950</v>
      </c>
      <c r="B40" s="64">
        <f>B38+1</f>
        <v>42950</v>
      </c>
      <c r="C40" s="64">
        <f t="shared" ref="C40:C53" si="180">B40+F40</f>
        <v>42951</v>
      </c>
      <c r="D40" s="65">
        <v>0.79166666666666663</v>
      </c>
      <c r="E40" s="66">
        <v>9.7222222222222224E-2</v>
      </c>
      <c r="F40" s="67">
        <v>1</v>
      </c>
      <c r="G40" s="68">
        <v>1</v>
      </c>
      <c r="H40" s="68"/>
      <c r="I40" s="69"/>
      <c r="J40" s="70">
        <f>((C40+E40)-(B40+D40))*24</f>
        <v>7.3333333333139308</v>
      </c>
      <c r="K40" s="70">
        <f>IF(OR(G40=4,G40&gt;=8)=TRUE,0,J40)</f>
        <v>7.3333333333139308</v>
      </c>
      <c r="L40" s="70">
        <f t="shared" ref="L40:L53" si="181">IF(J40-(O40+N40+M40+P40+Q40)&lt;0,0,J40-(O40+N40+M40+P40+Q40))</f>
        <v>0</v>
      </c>
      <c r="M40" s="70">
        <f t="shared" ref="M40:M53" si="182">IF(Q40+P40&gt;0,0,IF(K40-J40&gt;$O$9,0,IF((B40+D40)&gt;(B40+$O$2),J40-O40-N40,IF(((((C40+E40)*24)-((B40+$O$2)*24)))-O40-N40&gt;0,((((C40+E40)*24)-((B40+$O$2)*24)))-O40-N40,0))))</f>
        <v>5.0000000000582077</v>
      </c>
      <c r="N40" s="70">
        <f t="shared" ref="N40:N53" si="183">IF(Q40+P40&gt;0,0,IF(K40-J40&gt;$O$9,0,IF(WEEKDAY(A40,2)&gt;5,J40-O40,IF((B40+D40)&gt;(B40+$O$3),J40-O40,IF(((C40+E40)&gt;(B40+$O$3)),IF(((((C40+E40)-(B40+$O$3))*24)-O40)&gt;0,(((C40+E40)-(B40+$O$3))*24)-O40,0))))))</f>
        <v>2.3333333332557231</v>
      </c>
      <c r="O40" s="70">
        <f t="shared" ref="O40:O53" si="184">IF(Q40+P40&gt;0,0,IF((K40-J40)&gt;=$O$9,J40,IF(K40&gt;$O$9,K40-$O$9,0)))</f>
        <v>0</v>
      </c>
      <c r="P40" s="70">
        <f t="shared" ref="P40:P53" si="185">IF(G40=2,J40,0)</f>
        <v>0</v>
      </c>
      <c r="Q40" s="70">
        <f t="shared" ref="Q40:Q53" si="186">IF(G40=3,J40,0)</f>
        <v>0</v>
      </c>
      <c r="R40" s="71"/>
      <c r="S40" s="71"/>
      <c r="T40" s="71"/>
      <c r="U40" s="72"/>
      <c r="V40">
        <f t="shared" ref="V40:Y53" si="187">IF($G40=1,L40,0)</f>
        <v>0</v>
      </c>
      <c r="W40">
        <f t="shared" si="187"/>
        <v>5.0000000000582077</v>
      </c>
      <c r="X40">
        <f t="shared" si="187"/>
        <v>2.3333333332557231</v>
      </c>
      <c r="Y40">
        <f t="shared" si="187"/>
        <v>0</v>
      </c>
      <c r="Z40">
        <f t="shared" ref="Z40:Z53" si="188">IF($G40=2,P40,0)</f>
        <v>0</v>
      </c>
      <c r="AA40">
        <f t="shared" ref="AA40:AA53" si="189">IF($G40=3,Q40,0)</f>
        <v>0</v>
      </c>
      <c r="AB40">
        <f t="shared" ref="AB40:AB53" si="190">IF($G40=4,H40,0)</f>
        <v>0</v>
      </c>
      <c r="AC40">
        <f t="shared" ref="AC40:AF53" si="191">IF($G40=5,L40,0)</f>
        <v>0</v>
      </c>
      <c r="AD40">
        <f t="shared" si="191"/>
        <v>0</v>
      </c>
      <c r="AE40">
        <f t="shared" si="191"/>
        <v>0</v>
      </c>
      <c r="AF40">
        <f t="shared" si="191"/>
        <v>0</v>
      </c>
      <c r="AG40">
        <f t="shared" ref="AG40:AJ53" si="192">IF($G40=6,L40,0)</f>
        <v>0</v>
      </c>
      <c r="AH40">
        <f t="shared" si="192"/>
        <v>0</v>
      </c>
      <c r="AI40">
        <f t="shared" si="192"/>
        <v>0</v>
      </c>
      <c r="AJ40">
        <f t="shared" si="192"/>
        <v>0</v>
      </c>
      <c r="AK40">
        <f t="shared" ref="AK40:AN53" si="193">IF($G40=7,L40,0)</f>
        <v>0</v>
      </c>
      <c r="AL40">
        <f t="shared" si="193"/>
        <v>0</v>
      </c>
      <c r="AM40">
        <f t="shared" si="193"/>
        <v>0</v>
      </c>
      <c r="AN40">
        <f t="shared" si="193"/>
        <v>0</v>
      </c>
      <c r="AO40">
        <f t="shared" ref="AO40:AO53" si="194">IF($G40=8,H40,0)</f>
        <v>0</v>
      </c>
      <c r="AP40">
        <f t="shared" ref="AP40:AP53" si="195">IF($G40=9,H40,0)</f>
        <v>0</v>
      </c>
      <c r="AR40" s="4">
        <f t="shared" ref="AR40" si="196">IF(G40=0,0,IF(OR(G38&gt;=4,G39&gt;=4)=TRUE,0,IF(J40=0,0,IF(AND(J39&gt;0,(((B40+D40)-(C39+E39))*24)&lt;$T$8)=TRUE,$T$8-(((B40+D40)-(C39+E39))*24),IF(AND(J38&gt;0,(((B40+D40)-(C38+E38))*24)&lt;$T$8)=TRUE,$T$8-(((B40+D40)-(C38+E38))*24),0)))))</f>
        <v>0</v>
      </c>
      <c r="AS40" s="4">
        <f t="shared" ref="AS40:AS53" si="197">IF(AND(G40&gt;=1,G40&lt;=3)=TRUE,J40,0)</f>
        <v>7.3333333333139308</v>
      </c>
      <c r="AT40">
        <f>IF(AND(G40=1,J40&gt;0)=TRUE,1,0)</f>
        <v>1</v>
      </c>
      <c r="AU40">
        <f t="shared" ref="AU40" si="198">IF(G40=2,1,0)</f>
        <v>0</v>
      </c>
      <c r="AV40">
        <f t="shared" ref="AV40" si="199">IF(G40=3,1,0)</f>
        <v>0</v>
      </c>
      <c r="AW40">
        <f t="shared" ref="AW40" si="200">IF(G40=4,1,0)</f>
        <v>0</v>
      </c>
      <c r="AX40">
        <f t="shared" ref="AX40" si="201">IF(G40=5,1,0)</f>
        <v>0</v>
      </c>
      <c r="AY40">
        <f t="shared" ref="AY40" si="202">IF(G40=6,1,0)</f>
        <v>0</v>
      </c>
      <c r="AZ40">
        <f t="shared" ref="AZ40" si="203">IF(G40=7,1,0)</f>
        <v>0</v>
      </c>
      <c r="BA40">
        <f t="shared" ref="BA40" si="204">IF(G40=8,1,0)</f>
        <v>0</v>
      </c>
      <c r="BB40">
        <f t="shared" ref="BB40" si="205">IF(G40=9,1,0)</f>
        <v>0</v>
      </c>
    </row>
    <row r="41" spans="1:57" ht="9" customHeight="1">
      <c r="A41" s="105">
        <f>B40</f>
        <v>42950</v>
      </c>
      <c r="B41" s="106">
        <f>C40</f>
        <v>42951</v>
      </c>
      <c r="C41" s="106">
        <f t="shared" si="180"/>
        <v>42951</v>
      </c>
      <c r="D41" s="107">
        <v>0</v>
      </c>
      <c r="E41" s="108">
        <v>0</v>
      </c>
      <c r="F41" s="109">
        <v>0</v>
      </c>
      <c r="G41" s="110">
        <v>1</v>
      </c>
      <c r="H41" s="110"/>
      <c r="I41" s="111"/>
      <c r="J41" s="112">
        <f t="shared" ref="J41:J53" si="206">((C41+E41)-(B41+D41))*24</f>
        <v>0</v>
      </c>
      <c r="K41" s="112">
        <f t="shared" ref="K41:K53" si="207">IF(OR(G41=4,G41&gt;=8)=TRUE,K40,K40+J41)</f>
        <v>7.3333333333139308</v>
      </c>
      <c r="L41" s="112">
        <f t="shared" si="181"/>
        <v>0</v>
      </c>
      <c r="M41" s="112">
        <f t="shared" si="182"/>
        <v>0</v>
      </c>
      <c r="N41" s="112" t="b">
        <f t="shared" si="183"/>
        <v>0</v>
      </c>
      <c r="O41" s="112">
        <f t="shared" si="184"/>
        <v>0</v>
      </c>
      <c r="P41" s="112">
        <f t="shared" si="185"/>
        <v>0</v>
      </c>
      <c r="Q41" s="112">
        <f t="shared" si="186"/>
        <v>0</v>
      </c>
      <c r="R41" s="113"/>
      <c r="S41" s="113"/>
      <c r="T41" s="113"/>
      <c r="U41" s="114"/>
      <c r="V41">
        <f t="shared" si="187"/>
        <v>0</v>
      </c>
      <c r="W41">
        <f t="shared" si="187"/>
        <v>0</v>
      </c>
      <c r="X41" t="b">
        <f t="shared" si="187"/>
        <v>0</v>
      </c>
      <c r="Y41">
        <f t="shared" si="187"/>
        <v>0</v>
      </c>
      <c r="Z41">
        <f t="shared" si="188"/>
        <v>0</v>
      </c>
      <c r="AA41">
        <f t="shared" si="189"/>
        <v>0</v>
      </c>
      <c r="AB41">
        <f t="shared" si="190"/>
        <v>0</v>
      </c>
      <c r="AC41">
        <f t="shared" si="191"/>
        <v>0</v>
      </c>
      <c r="AD41">
        <f t="shared" si="191"/>
        <v>0</v>
      </c>
      <c r="AE41">
        <f t="shared" si="191"/>
        <v>0</v>
      </c>
      <c r="AF41">
        <f t="shared" si="191"/>
        <v>0</v>
      </c>
      <c r="AG41">
        <f t="shared" si="192"/>
        <v>0</v>
      </c>
      <c r="AH41">
        <f t="shared" si="192"/>
        <v>0</v>
      </c>
      <c r="AI41">
        <f t="shared" si="192"/>
        <v>0</v>
      </c>
      <c r="AJ41">
        <f t="shared" si="192"/>
        <v>0</v>
      </c>
      <c r="AK41">
        <f t="shared" si="193"/>
        <v>0</v>
      </c>
      <c r="AL41">
        <f t="shared" si="193"/>
        <v>0</v>
      </c>
      <c r="AM41">
        <f t="shared" si="193"/>
        <v>0</v>
      </c>
      <c r="AN41">
        <f t="shared" si="193"/>
        <v>0</v>
      </c>
      <c r="AO41">
        <f t="shared" si="194"/>
        <v>0</v>
      </c>
      <c r="AP41">
        <f t="shared" si="195"/>
        <v>0</v>
      </c>
      <c r="AQ41" s="4">
        <f t="shared" ref="AQ41" si="208">IF(G41=0,0,IF(OR(G40&gt;=4,G41&gt;=4)=TRUE,0,IF(AND(J40=0,J41=0)=TRUE,0,IF((AS40+AS41)&lt;=$T$9,0,IF((AS40+AS41)&gt;$T$9,IF(J41=0,IF(((C40+E40)*24)+$T$8&gt;(B42+D40)*24,IF(((((C40+E40)*24)+$T$8)-((B42+D40)*24)-AR42)&gt;0,(((C40+E40)*24)+$T$8)-((B42+D40)*24)-AR42,IF(((C41+E41)*24)+$T$8&gt;(B42+D40)*24,IF(((((C41+E41)*24)+$T$8)-((B42+D40)*24)-AR42)&gt;0,(((C41+E41)*24)+$T$8)-((B42+D40)*24)-AR42,0))))))))))</f>
        <v>0</v>
      </c>
      <c r="AS41" s="4">
        <f t="shared" si="197"/>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4</v>
      </c>
      <c r="BD41">
        <f>IF(BC41&gt;13,1,0)</f>
        <v>0</v>
      </c>
      <c r="BE41">
        <f>IF($J40+$J41&gt;0,$BC39+1,0)</f>
        <v>4</v>
      </c>
    </row>
    <row r="42" spans="1:57" ht="9" customHeight="1">
      <c r="A42" s="73">
        <f t="shared" ref="A42:A50" si="209">B42</f>
        <v>42951</v>
      </c>
      <c r="B42" s="74">
        <f>B40+1</f>
        <v>42951</v>
      </c>
      <c r="C42" s="74">
        <f t="shared" si="180"/>
        <v>42951</v>
      </c>
      <c r="D42" s="75">
        <v>0.61111111111111105</v>
      </c>
      <c r="E42" s="76">
        <v>0.77777777777777779</v>
      </c>
      <c r="F42" s="77">
        <v>0</v>
      </c>
      <c r="G42" s="78">
        <v>1</v>
      </c>
      <c r="H42" s="78"/>
      <c r="I42" s="79"/>
      <c r="J42" s="80">
        <f t="shared" si="206"/>
        <v>4.0000000001164153</v>
      </c>
      <c r="K42" s="80">
        <f t="shared" si="207"/>
        <v>11.333333333430346</v>
      </c>
      <c r="L42" s="80">
        <f t="shared" si="181"/>
        <v>2.3333333333721384</v>
      </c>
      <c r="M42" s="80">
        <f t="shared" si="182"/>
        <v>1.6666666667442769</v>
      </c>
      <c r="N42" s="80" t="b">
        <f t="shared" si="183"/>
        <v>0</v>
      </c>
      <c r="O42" s="80">
        <f t="shared" si="184"/>
        <v>0</v>
      </c>
      <c r="P42" s="80">
        <f t="shared" si="185"/>
        <v>0</v>
      </c>
      <c r="Q42" s="80">
        <f t="shared" si="186"/>
        <v>0</v>
      </c>
      <c r="R42" s="81"/>
      <c r="S42" s="81"/>
      <c r="T42" s="81"/>
      <c r="U42" s="82"/>
      <c r="V42">
        <f t="shared" si="187"/>
        <v>2.3333333333721384</v>
      </c>
      <c r="W42">
        <f t="shared" si="187"/>
        <v>1.6666666667442769</v>
      </c>
      <c r="X42" t="b">
        <f t="shared" si="187"/>
        <v>0</v>
      </c>
      <c r="Y42">
        <f t="shared" si="187"/>
        <v>0</v>
      </c>
      <c r="Z42">
        <f t="shared" si="188"/>
        <v>0</v>
      </c>
      <c r="AA42">
        <f t="shared" si="189"/>
        <v>0</v>
      </c>
      <c r="AB42">
        <f t="shared" si="190"/>
        <v>0</v>
      </c>
      <c r="AC42">
        <f t="shared" si="191"/>
        <v>0</v>
      </c>
      <c r="AD42">
        <f t="shared" si="191"/>
        <v>0</v>
      </c>
      <c r="AE42">
        <f t="shared" si="191"/>
        <v>0</v>
      </c>
      <c r="AF42">
        <f t="shared" si="191"/>
        <v>0</v>
      </c>
      <c r="AG42">
        <f t="shared" si="192"/>
        <v>0</v>
      </c>
      <c r="AH42">
        <f t="shared" si="192"/>
        <v>0</v>
      </c>
      <c r="AI42">
        <f t="shared" si="192"/>
        <v>0</v>
      </c>
      <c r="AJ42">
        <f t="shared" si="192"/>
        <v>0</v>
      </c>
      <c r="AK42">
        <f t="shared" si="193"/>
        <v>0</v>
      </c>
      <c r="AL42">
        <f t="shared" si="193"/>
        <v>0</v>
      </c>
      <c r="AM42">
        <f t="shared" si="193"/>
        <v>0</v>
      </c>
      <c r="AN42">
        <f t="shared" si="193"/>
        <v>0</v>
      </c>
      <c r="AO42">
        <f t="shared" si="194"/>
        <v>0</v>
      </c>
      <c r="AP42">
        <f t="shared" si="195"/>
        <v>0</v>
      </c>
      <c r="AR42" s="4">
        <f t="shared" ref="AR42" si="210">IF(G42=0,0,IF(OR(G40&gt;=4,G41&gt;=4)=TRUE,0,IF(J42=0,0,IF(AND(J41&gt;0,(((B42+D42)-(C41+E41))*24)&lt;$T$8)=TRUE,$T$8-(((B42+D42)-(C41+E41))*24),IF(AND(J40&gt;0,(((B42+D42)-(C40+E40))*24)&lt;$T$8)=TRUE,$T$8-(((B42+D42)-(C40+E40))*24),0)))))</f>
        <v>0</v>
      </c>
      <c r="AS42" s="4">
        <f t="shared" si="197"/>
        <v>4.0000000001164153</v>
      </c>
      <c r="AT42">
        <f>IF(AND(G42=1,J42&gt;0)=TRUE,1,0)</f>
        <v>1</v>
      </c>
      <c r="AU42">
        <f t="shared" ref="AU42" si="211">IF(G42=2,1,0)</f>
        <v>0</v>
      </c>
      <c r="AV42">
        <f t="shared" ref="AV42" si="212">IF(G42=3,1,0)</f>
        <v>0</v>
      </c>
      <c r="AW42">
        <f t="shared" ref="AW42" si="213">IF(G42=4,1,0)</f>
        <v>0</v>
      </c>
      <c r="AX42">
        <f t="shared" ref="AX42" si="214">IF(G42=5,1,0)</f>
        <v>0</v>
      </c>
      <c r="AY42">
        <f t="shared" ref="AY42" si="215">IF(G42=6,1,0)</f>
        <v>0</v>
      </c>
      <c r="AZ42">
        <f t="shared" ref="AZ42" si="216">IF(G42=7,1,0)</f>
        <v>0</v>
      </c>
      <c r="BA42">
        <f t="shared" ref="BA42" si="217">IF(G42=8,1,0)</f>
        <v>0</v>
      </c>
      <c r="BB42">
        <f t="shared" ref="BB42" si="218">IF(G42=9,1,0)</f>
        <v>0</v>
      </c>
    </row>
    <row r="43" spans="1:57" ht="9" customHeight="1">
      <c r="A43" s="105">
        <f>B42</f>
        <v>42951</v>
      </c>
      <c r="B43" s="106">
        <f>C42</f>
        <v>42951</v>
      </c>
      <c r="C43" s="106">
        <f t="shared" si="180"/>
        <v>42951</v>
      </c>
      <c r="D43" s="107">
        <v>0</v>
      </c>
      <c r="E43" s="108">
        <v>0</v>
      </c>
      <c r="F43" s="109">
        <v>0</v>
      </c>
      <c r="G43" s="110">
        <v>1</v>
      </c>
      <c r="H43" s="110"/>
      <c r="I43" s="111"/>
      <c r="J43" s="112">
        <f t="shared" si="206"/>
        <v>0</v>
      </c>
      <c r="K43" s="112">
        <f t="shared" si="207"/>
        <v>11.333333333430346</v>
      </c>
      <c r="L43" s="112">
        <f t="shared" si="181"/>
        <v>0</v>
      </c>
      <c r="M43" s="112">
        <f t="shared" si="182"/>
        <v>0</v>
      </c>
      <c r="N43" s="112" t="b">
        <f t="shared" si="183"/>
        <v>0</v>
      </c>
      <c r="O43" s="112">
        <f t="shared" si="184"/>
        <v>0</v>
      </c>
      <c r="P43" s="112">
        <f t="shared" si="185"/>
        <v>0</v>
      </c>
      <c r="Q43" s="112">
        <f t="shared" si="186"/>
        <v>0</v>
      </c>
      <c r="R43" s="113"/>
      <c r="S43" s="113"/>
      <c r="T43" s="113"/>
      <c r="U43" s="114"/>
      <c r="V43">
        <f t="shared" si="187"/>
        <v>0</v>
      </c>
      <c r="W43">
        <f t="shared" si="187"/>
        <v>0</v>
      </c>
      <c r="X43" t="b">
        <f t="shared" si="187"/>
        <v>0</v>
      </c>
      <c r="Y43">
        <f t="shared" si="187"/>
        <v>0</v>
      </c>
      <c r="Z43">
        <f t="shared" si="188"/>
        <v>0</v>
      </c>
      <c r="AA43">
        <f t="shared" si="189"/>
        <v>0</v>
      </c>
      <c r="AB43">
        <f t="shared" si="190"/>
        <v>0</v>
      </c>
      <c r="AC43">
        <f t="shared" si="191"/>
        <v>0</v>
      </c>
      <c r="AD43">
        <f t="shared" si="191"/>
        <v>0</v>
      </c>
      <c r="AE43">
        <f t="shared" si="191"/>
        <v>0</v>
      </c>
      <c r="AF43">
        <f t="shared" si="191"/>
        <v>0</v>
      </c>
      <c r="AG43">
        <f t="shared" si="192"/>
        <v>0</v>
      </c>
      <c r="AH43">
        <f t="shared" si="192"/>
        <v>0</v>
      </c>
      <c r="AI43">
        <f t="shared" si="192"/>
        <v>0</v>
      </c>
      <c r="AJ43">
        <f t="shared" si="192"/>
        <v>0</v>
      </c>
      <c r="AK43">
        <f t="shared" si="193"/>
        <v>0</v>
      </c>
      <c r="AL43">
        <f t="shared" si="193"/>
        <v>0</v>
      </c>
      <c r="AM43">
        <f t="shared" si="193"/>
        <v>0</v>
      </c>
      <c r="AN43">
        <f t="shared" si="193"/>
        <v>0</v>
      </c>
      <c r="AO43">
        <f t="shared" si="194"/>
        <v>0</v>
      </c>
      <c r="AP43">
        <f t="shared" si="195"/>
        <v>0</v>
      </c>
      <c r="AQ43" s="4">
        <f t="shared" ref="AQ43" si="219">IF(G43=0,0,IF(OR(G42&gt;=4,G43&gt;=4)=TRUE,0,IF(AND(J42=0,J43=0)=TRUE,0,IF((AS42+AS43)&lt;=$T$9,0,IF((AS42+AS43)&gt;$T$9,IF(J43=0,IF(((C42+E42)*24)+$T$8&gt;(B44+D42)*24,IF(((((C42+E42)*24)+$T$8)-((B44+D42)*24)-AR44)&gt;0,(((C42+E42)*24)+$T$8)-((B44+D42)*24)-AR44,IF(((C43+E43)*24)+$T$8&gt;(B44+D42)*24,IF(((((C43+E43)*24)+$T$8)-((B44+D42)*24)-AR44)&gt;0,(((C43+E43)*24)+$T$8)-((B44+D42)*24)-AR44,0))))))))))</f>
        <v>0</v>
      </c>
      <c r="AS43" s="4">
        <f t="shared" si="197"/>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5</v>
      </c>
      <c r="BD43">
        <f>IF(BC43&gt;13,1,0)</f>
        <v>0</v>
      </c>
      <c r="BE43">
        <f>IF($J42+$J43&gt;0,$BC41+1,0)</f>
        <v>5</v>
      </c>
    </row>
    <row r="44" spans="1:57" ht="9" customHeight="1">
      <c r="A44" s="73">
        <f t="shared" si="209"/>
        <v>42952</v>
      </c>
      <c r="B44" s="74">
        <f>B42+1</f>
        <v>42952</v>
      </c>
      <c r="C44" s="74">
        <f t="shared" si="180"/>
        <v>42952</v>
      </c>
      <c r="D44" s="75">
        <v>0</v>
      </c>
      <c r="E44" s="76">
        <v>0</v>
      </c>
      <c r="F44" s="77">
        <v>0</v>
      </c>
      <c r="G44" s="78">
        <v>1</v>
      </c>
      <c r="H44" s="78"/>
      <c r="I44" s="79"/>
      <c r="J44" s="80">
        <f t="shared" si="206"/>
        <v>0</v>
      </c>
      <c r="K44" s="80">
        <f t="shared" si="207"/>
        <v>11.333333333430346</v>
      </c>
      <c r="L44" s="80">
        <f t="shared" si="181"/>
        <v>0</v>
      </c>
      <c r="M44" s="80">
        <f t="shared" si="182"/>
        <v>0</v>
      </c>
      <c r="N44" s="80">
        <f t="shared" si="183"/>
        <v>0</v>
      </c>
      <c r="O44" s="80">
        <f t="shared" si="184"/>
        <v>0</v>
      </c>
      <c r="P44" s="80">
        <f t="shared" si="185"/>
        <v>0</v>
      </c>
      <c r="Q44" s="80">
        <f t="shared" si="186"/>
        <v>0</v>
      </c>
      <c r="R44" s="81"/>
      <c r="S44" s="81"/>
      <c r="T44" s="81"/>
      <c r="U44" s="82"/>
      <c r="V44">
        <f t="shared" si="187"/>
        <v>0</v>
      </c>
      <c r="W44">
        <f t="shared" si="187"/>
        <v>0</v>
      </c>
      <c r="X44">
        <f t="shared" si="187"/>
        <v>0</v>
      </c>
      <c r="Y44">
        <f t="shared" si="187"/>
        <v>0</v>
      </c>
      <c r="Z44">
        <f t="shared" si="188"/>
        <v>0</v>
      </c>
      <c r="AA44">
        <f t="shared" si="189"/>
        <v>0</v>
      </c>
      <c r="AB44">
        <f t="shared" si="190"/>
        <v>0</v>
      </c>
      <c r="AC44">
        <f t="shared" si="191"/>
        <v>0</v>
      </c>
      <c r="AD44">
        <f t="shared" si="191"/>
        <v>0</v>
      </c>
      <c r="AE44">
        <f t="shared" si="191"/>
        <v>0</v>
      </c>
      <c r="AF44">
        <f t="shared" si="191"/>
        <v>0</v>
      </c>
      <c r="AG44">
        <f t="shared" si="192"/>
        <v>0</v>
      </c>
      <c r="AH44">
        <f t="shared" si="192"/>
        <v>0</v>
      </c>
      <c r="AI44">
        <f t="shared" si="192"/>
        <v>0</v>
      </c>
      <c r="AJ44">
        <f t="shared" si="192"/>
        <v>0</v>
      </c>
      <c r="AK44">
        <f t="shared" si="193"/>
        <v>0</v>
      </c>
      <c r="AL44">
        <f t="shared" si="193"/>
        <v>0</v>
      </c>
      <c r="AM44">
        <f t="shared" si="193"/>
        <v>0</v>
      </c>
      <c r="AN44">
        <f t="shared" si="193"/>
        <v>0</v>
      </c>
      <c r="AO44">
        <f t="shared" si="194"/>
        <v>0</v>
      </c>
      <c r="AP44">
        <f t="shared" si="195"/>
        <v>0</v>
      </c>
      <c r="AR44" s="4">
        <f t="shared" ref="AR44" si="220">IF(G44=0,0,IF(OR(G42&gt;=4,G43&gt;=4)=TRUE,0,IF(J44=0,0,IF(AND(J43&gt;0,(((B44+D44)-(C43+E43))*24)&lt;$T$8)=TRUE,$T$8-(((B44+D44)-(C43+E43))*24),IF(AND(J42&gt;0,(((B44+D44)-(C42+E42))*24)&lt;$T$8)=TRUE,$T$8-(((B44+D44)-(C42+E42))*24),0)))))</f>
        <v>0</v>
      </c>
      <c r="AS44" s="4">
        <f t="shared" si="197"/>
        <v>0</v>
      </c>
      <c r="AT44">
        <f>IF(AND(G44=1,J44&gt;0)=TRUE,1,0)</f>
        <v>0</v>
      </c>
      <c r="AU44">
        <f t="shared" ref="AU44" si="221">IF(G44=2,1,0)</f>
        <v>0</v>
      </c>
      <c r="AV44">
        <f t="shared" ref="AV44" si="222">IF(G44=3,1,0)</f>
        <v>0</v>
      </c>
      <c r="AW44">
        <f t="shared" ref="AW44" si="223">IF(G44=4,1,0)</f>
        <v>0</v>
      </c>
      <c r="AX44">
        <f t="shared" ref="AX44" si="224">IF(G44=5,1,0)</f>
        <v>0</v>
      </c>
      <c r="AY44">
        <f t="shared" ref="AY44" si="225">IF(G44=6,1,0)</f>
        <v>0</v>
      </c>
      <c r="AZ44">
        <f t="shared" ref="AZ44" si="226">IF(G44=7,1,0)</f>
        <v>0</v>
      </c>
      <c r="BA44">
        <f t="shared" ref="BA44" si="227">IF(G44=8,1,0)</f>
        <v>0</v>
      </c>
      <c r="BB44">
        <f t="shared" ref="BB44" si="228">IF(G44=9,1,0)</f>
        <v>0</v>
      </c>
    </row>
    <row r="45" spans="1:57" ht="9" customHeight="1">
      <c r="A45" s="105">
        <f>B44</f>
        <v>42952</v>
      </c>
      <c r="B45" s="106">
        <f>C44</f>
        <v>42952</v>
      </c>
      <c r="C45" s="106">
        <f t="shared" si="180"/>
        <v>42952</v>
      </c>
      <c r="D45" s="107">
        <v>0</v>
      </c>
      <c r="E45" s="108">
        <v>0</v>
      </c>
      <c r="F45" s="109">
        <v>0</v>
      </c>
      <c r="G45" s="110">
        <v>1</v>
      </c>
      <c r="H45" s="110"/>
      <c r="I45" s="111"/>
      <c r="J45" s="112">
        <f t="shared" si="206"/>
        <v>0</v>
      </c>
      <c r="K45" s="112">
        <f t="shared" si="207"/>
        <v>11.333333333430346</v>
      </c>
      <c r="L45" s="112">
        <f t="shared" si="181"/>
        <v>0</v>
      </c>
      <c r="M45" s="112">
        <f t="shared" si="182"/>
        <v>0</v>
      </c>
      <c r="N45" s="112">
        <f t="shared" si="183"/>
        <v>0</v>
      </c>
      <c r="O45" s="112">
        <f t="shared" si="184"/>
        <v>0</v>
      </c>
      <c r="P45" s="112">
        <f t="shared" si="185"/>
        <v>0</v>
      </c>
      <c r="Q45" s="112">
        <f t="shared" si="186"/>
        <v>0</v>
      </c>
      <c r="R45" s="113"/>
      <c r="S45" s="113"/>
      <c r="T45" s="113"/>
      <c r="U45" s="114"/>
      <c r="V45">
        <f t="shared" si="187"/>
        <v>0</v>
      </c>
      <c r="W45">
        <f t="shared" si="187"/>
        <v>0</v>
      </c>
      <c r="X45">
        <f t="shared" si="187"/>
        <v>0</v>
      </c>
      <c r="Y45">
        <f t="shared" si="187"/>
        <v>0</v>
      </c>
      <c r="Z45">
        <f t="shared" si="188"/>
        <v>0</v>
      </c>
      <c r="AA45">
        <f t="shared" si="189"/>
        <v>0</v>
      </c>
      <c r="AB45">
        <f t="shared" si="190"/>
        <v>0</v>
      </c>
      <c r="AC45">
        <f t="shared" si="191"/>
        <v>0</v>
      </c>
      <c r="AD45">
        <f t="shared" si="191"/>
        <v>0</v>
      </c>
      <c r="AE45">
        <f t="shared" si="191"/>
        <v>0</v>
      </c>
      <c r="AF45">
        <f t="shared" si="191"/>
        <v>0</v>
      </c>
      <c r="AG45">
        <f t="shared" si="192"/>
        <v>0</v>
      </c>
      <c r="AH45">
        <f t="shared" si="192"/>
        <v>0</v>
      </c>
      <c r="AI45">
        <f t="shared" si="192"/>
        <v>0</v>
      </c>
      <c r="AJ45">
        <f t="shared" si="192"/>
        <v>0</v>
      </c>
      <c r="AK45">
        <f t="shared" si="193"/>
        <v>0</v>
      </c>
      <c r="AL45">
        <f t="shared" si="193"/>
        <v>0</v>
      </c>
      <c r="AM45">
        <f t="shared" si="193"/>
        <v>0</v>
      </c>
      <c r="AN45">
        <f t="shared" si="193"/>
        <v>0</v>
      </c>
      <c r="AO45">
        <f t="shared" si="194"/>
        <v>0</v>
      </c>
      <c r="AP45">
        <f t="shared" si="195"/>
        <v>0</v>
      </c>
      <c r="AQ45" s="4">
        <f t="shared" ref="AQ45" si="229">IF(G45=0,0,IF(OR(G44&gt;=4,G45&gt;=4)=TRUE,0,IF(AND(J44=0,J45=0)=TRUE,0,IF((AS44+AS45)&lt;=$T$9,0,IF((AS44+AS45)&gt;$T$9,IF(J45=0,IF(((C44+E44)*24)+$T$8&gt;(B46+D44)*24,IF(((((C44+E44)*24)+$T$8)-((B46+D44)*24)-AR46)&gt;0,(((C44+E44)*24)+$T$8)-((B46+D44)*24)-AR46,IF(((C45+E45)*24)+$T$8&gt;(B46+D44)*24,IF(((((C45+E45)*24)+$T$8)-((B46+D44)*24)-AR46)&gt;0,(((C45+E45)*24)+$T$8)-((B46+D44)*24)-AR46,0))))))))))</f>
        <v>0</v>
      </c>
      <c r="AS45" s="4">
        <f t="shared" si="197"/>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09"/>
        <v>42953</v>
      </c>
      <c r="B46" s="74">
        <f>B44+1</f>
        <v>42953</v>
      </c>
      <c r="C46" s="74">
        <f t="shared" si="180"/>
        <v>42953</v>
      </c>
      <c r="D46" s="75">
        <v>0</v>
      </c>
      <c r="E46" s="76">
        <v>0</v>
      </c>
      <c r="F46" s="77">
        <v>0</v>
      </c>
      <c r="G46" s="78">
        <v>1</v>
      </c>
      <c r="H46" s="78"/>
      <c r="I46" s="79"/>
      <c r="J46" s="80">
        <f t="shared" si="206"/>
        <v>0</v>
      </c>
      <c r="K46" s="80">
        <f t="shared" si="207"/>
        <v>11.333333333430346</v>
      </c>
      <c r="L46" s="80">
        <f t="shared" si="181"/>
        <v>0</v>
      </c>
      <c r="M46" s="80">
        <f t="shared" si="182"/>
        <v>0</v>
      </c>
      <c r="N46" s="80">
        <f t="shared" si="183"/>
        <v>0</v>
      </c>
      <c r="O46" s="80">
        <f t="shared" si="184"/>
        <v>0</v>
      </c>
      <c r="P46" s="80">
        <f t="shared" si="185"/>
        <v>0</v>
      </c>
      <c r="Q46" s="80">
        <f t="shared" si="186"/>
        <v>0</v>
      </c>
      <c r="R46" s="81"/>
      <c r="S46" s="81"/>
      <c r="T46" s="81"/>
      <c r="U46" s="82"/>
      <c r="V46">
        <f t="shared" si="187"/>
        <v>0</v>
      </c>
      <c r="W46">
        <f t="shared" si="187"/>
        <v>0</v>
      </c>
      <c r="X46">
        <f t="shared" si="187"/>
        <v>0</v>
      </c>
      <c r="Y46">
        <f t="shared" si="187"/>
        <v>0</v>
      </c>
      <c r="Z46">
        <f t="shared" si="188"/>
        <v>0</v>
      </c>
      <c r="AA46">
        <f t="shared" si="189"/>
        <v>0</v>
      </c>
      <c r="AB46">
        <f t="shared" si="190"/>
        <v>0</v>
      </c>
      <c r="AC46">
        <f t="shared" si="191"/>
        <v>0</v>
      </c>
      <c r="AD46">
        <f t="shared" si="191"/>
        <v>0</v>
      </c>
      <c r="AE46">
        <f t="shared" si="191"/>
        <v>0</v>
      </c>
      <c r="AF46">
        <f t="shared" si="191"/>
        <v>0</v>
      </c>
      <c r="AG46">
        <f t="shared" si="192"/>
        <v>0</v>
      </c>
      <c r="AH46">
        <f t="shared" si="192"/>
        <v>0</v>
      </c>
      <c r="AI46">
        <f t="shared" si="192"/>
        <v>0</v>
      </c>
      <c r="AJ46">
        <f t="shared" si="192"/>
        <v>0</v>
      </c>
      <c r="AK46">
        <f t="shared" si="193"/>
        <v>0</v>
      </c>
      <c r="AL46">
        <f t="shared" si="193"/>
        <v>0</v>
      </c>
      <c r="AM46">
        <f t="shared" si="193"/>
        <v>0</v>
      </c>
      <c r="AN46">
        <f t="shared" si="193"/>
        <v>0</v>
      </c>
      <c r="AO46">
        <f t="shared" si="194"/>
        <v>0</v>
      </c>
      <c r="AP46">
        <f t="shared" si="195"/>
        <v>0</v>
      </c>
      <c r="AR46" s="4">
        <f t="shared" ref="AR46" si="230">IF(G46=0,0,IF(OR(G44&gt;=4,G45&gt;=4)=TRUE,0,IF(J46=0,0,IF(AND(J45&gt;0,(((B46+D46)-(C45+E45))*24)&lt;$T$8)=TRUE,$T$8-(((B46+D46)-(C45+E45))*24),IF(AND(J44&gt;0,(((B46+D46)-(C44+E44))*24)&lt;$T$8)=TRUE,$T$8-(((B46+D46)-(C44+E44))*24),0)))))</f>
        <v>0</v>
      </c>
      <c r="AS46" s="4">
        <f t="shared" si="197"/>
        <v>0</v>
      </c>
      <c r="AT46">
        <f>IF(AND(G46=1,J46&gt;0)=TRUE,1,0)</f>
        <v>0</v>
      </c>
      <c r="AU46">
        <f t="shared" ref="AU46" si="231">IF(G46=2,1,0)</f>
        <v>0</v>
      </c>
      <c r="AV46">
        <f t="shared" ref="AV46" si="232">IF(G46=3,1,0)</f>
        <v>0</v>
      </c>
      <c r="AW46">
        <f t="shared" ref="AW46" si="233">IF(G46=4,1,0)</f>
        <v>0</v>
      </c>
      <c r="AX46">
        <f t="shared" ref="AX46" si="234">IF(G46=5,1,0)</f>
        <v>0</v>
      </c>
      <c r="AY46">
        <f t="shared" ref="AY46" si="235">IF(G46=6,1,0)</f>
        <v>0</v>
      </c>
      <c r="AZ46">
        <f t="shared" ref="AZ46" si="236">IF(G46=7,1,0)</f>
        <v>0</v>
      </c>
      <c r="BA46">
        <f t="shared" ref="BA46" si="237">IF(G46=8,1,0)</f>
        <v>0</v>
      </c>
      <c r="BB46">
        <f t="shared" ref="BB46" si="238">IF(G46=9,1,0)</f>
        <v>0</v>
      </c>
    </row>
    <row r="47" spans="1:57" ht="9" customHeight="1">
      <c r="A47" s="105">
        <f>B46</f>
        <v>42953</v>
      </c>
      <c r="B47" s="106">
        <f>C46</f>
        <v>42953</v>
      </c>
      <c r="C47" s="106">
        <f t="shared" si="180"/>
        <v>42953</v>
      </c>
      <c r="D47" s="107">
        <v>0</v>
      </c>
      <c r="E47" s="108">
        <v>0</v>
      </c>
      <c r="F47" s="109">
        <v>0</v>
      </c>
      <c r="G47" s="110">
        <v>1</v>
      </c>
      <c r="H47" s="110"/>
      <c r="I47" s="111"/>
      <c r="J47" s="112">
        <f t="shared" si="206"/>
        <v>0</v>
      </c>
      <c r="K47" s="112">
        <f t="shared" si="207"/>
        <v>11.333333333430346</v>
      </c>
      <c r="L47" s="112">
        <f t="shared" si="181"/>
        <v>0</v>
      </c>
      <c r="M47" s="112">
        <f t="shared" si="182"/>
        <v>0</v>
      </c>
      <c r="N47" s="112">
        <f t="shared" si="183"/>
        <v>0</v>
      </c>
      <c r="O47" s="112">
        <f t="shared" si="184"/>
        <v>0</v>
      </c>
      <c r="P47" s="112">
        <f t="shared" si="185"/>
        <v>0</v>
      </c>
      <c r="Q47" s="112">
        <f t="shared" si="186"/>
        <v>0</v>
      </c>
      <c r="R47" s="113"/>
      <c r="S47" s="113"/>
      <c r="T47" s="113"/>
      <c r="U47" s="114"/>
      <c r="V47">
        <f t="shared" si="187"/>
        <v>0</v>
      </c>
      <c r="W47">
        <f t="shared" si="187"/>
        <v>0</v>
      </c>
      <c r="X47">
        <f t="shared" si="187"/>
        <v>0</v>
      </c>
      <c r="Y47">
        <f t="shared" si="187"/>
        <v>0</v>
      </c>
      <c r="Z47">
        <f t="shared" si="188"/>
        <v>0</v>
      </c>
      <c r="AA47">
        <f t="shared" si="189"/>
        <v>0</v>
      </c>
      <c r="AB47">
        <f t="shared" si="190"/>
        <v>0</v>
      </c>
      <c r="AC47">
        <f t="shared" si="191"/>
        <v>0</v>
      </c>
      <c r="AD47">
        <f t="shared" si="191"/>
        <v>0</v>
      </c>
      <c r="AE47">
        <f t="shared" si="191"/>
        <v>0</v>
      </c>
      <c r="AF47">
        <f t="shared" si="191"/>
        <v>0</v>
      </c>
      <c r="AG47">
        <f t="shared" si="192"/>
        <v>0</v>
      </c>
      <c r="AH47">
        <f t="shared" si="192"/>
        <v>0</v>
      </c>
      <c r="AI47">
        <f t="shared" si="192"/>
        <v>0</v>
      </c>
      <c r="AJ47">
        <f t="shared" si="192"/>
        <v>0</v>
      </c>
      <c r="AK47">
        <f t="shared" si="193"/>
        <v>0</v>
      </c>
      <c r="AL47">
        <f t="shared" si="193"/>
        <v>0</v>
      </c>
      <c r="AM47">
        <f t="shared" si="193"/>
        <v>0</v>
      </c>
      <c r="AN47">
        <f t="shared" si="193"/>
        <v>0</v>
      </c>
      <c r="AO47">
        <f t="shared" si="194"/>
        <v>0</v>
      </c>
      <c r="AP47">
        <f t="shared" si="195"/>
        <v>0</v>
      </c>
      <c r="AQ47" s="4">
        <f t="shared" ref="AQ47" si="239">IF(G47=0,0,IF(OR(G46&gt;=4,G47&gt;=4)=TRUE,0,IF(AND(J46=0,J47=0)=TRUE,0,IF((AS46+AS47)&lt;=$T$9,0,IF((AS46+AS47)&gt;$T$9,IF(J47=0,IF(((C46+E46)*24)+$T$8&gt;(B48+D46)*24,IF(((((C46+E46)*24)+$T$8)-((B48+D46)*24)-AR48)&gt;0,(((C46+E46)*24)+$T$8)-((B48+D46)*24)-AR48,IF(((C47+E47)*24)+$T$8&gt;(B48+D46)*24,IF(((((C47+E47)*24)+$T$8)-((B48+D46)*24)-AR48)&gt;0,(((C47+E47)*24)+$T$8)-((B48+D46)*24)-AR48,0))))))))))</f>
        <v>0</v>
      </c>
      <c r="AS47" s="4">
        <f t="shared" si="197"/>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09"/>
        <v>42954</v>
      </c>
      <c r="B48" s="74">
        <f>B46+1</f>
        <v>42954</v>
      </c>
      <c r="C48" s="74">
        <f t="shared" si="180"/>
        <v>42954</v>
      </c>
      <c r="D48" s="75">
        <v>0.79166666666666663</v>
      </c>
      <c r="E48" s="76">
        <v>1</v>
      </c>
      <c r="F48" s="77">
        <v>0</v>
      </c>
      <c r="G48" s="78">
        <v>2</v>
      </c>
      <c r="H48" s="78"/>
      <c r="I48" s="79"/>
      <c r="J48" s="80">
        <f t="shared" si="206"/>
        <v>5.0000000000582077</v>
      </c>
      <c r="K48" s="80">
        <f t="shared" si="207"/>
        <v>16.333333333488554</v>
      </c>
      <c r="L48" s="80">
        <f t="shared" si="181"/>
        <v>0</v>
      </c>
      <c r="M48" s="80">
        <f t="shared" si="182"/>
        <v>0</v>
      </c>
      <c r="N48" s="80">
        <f t="shared" si="183"/>
        <v>0</v>
      </c>
      <c r="O48" s="80">
        <f t="shared" si="184"/>
        <v>0</v>
      </c>
      <c r="P48" s="80">
        <f t="shared" si="185"/>
        <v>5.0000000000582077</v>
      </c>
      <c r="Q48" s="80">
        <f t="shared" si="186"/>
        <v>0</v>
      </c>
      <c r="R48" s="81" t="s">
        <v>137</v>
      </c>
      <c r="S48" s="81"/>
      <c r="T48" s="81"/>
      <c r="U48" s="82"/>
      <c r="V48">
        <f t="shared" si="187"/>
        <v>0</v>
      </c>
      <c r="W48">
        <f t="shared" si="187"/>
        <v>0</v>
      </c>
      <c r="X48">
        <f t="shared" si="187"/>
        <v>0</v>
      </c>
      <c r="Y48">
        <f t="shared" si="187"/>
        <v>0</v>
      </c>
      <c r="Z48">
        <f t="shared" si="188"/>
        <v>5.0000000000582077</v>
      </c>
      <c r="AA48">
        <f t="shared" si="189"/>
        <v>0</v>
      </c>
      <c r="AB48">
        <f t="shared" si="190"/>
        <v>0</v>
      </c>
      <c r="AC48">
        <f t="shared" si="191"/>
        <v>0</v>
      </c>
      <c r="AD48">
        <f t="shared" si="191"/>
        <v>0</v>
      </c>
      <c r="AE48">
        <f t="shared" si="191"/>
        <v>0</v>
      </c>
      <c r="AF48">
        <f t="shared" si="191"/>
        <v>0</v>
      </c>
      <c r="AG48">
        <f t="shared" si="192"/>
        <v>0</v>
      </c>
      <c r="AH48">
        <f t="shared" si="192"/>
        <v>0</v>
      </c>
      <c r="AI48">
        <f t="shared" si="192"/>
        <v>0</v>
      </c>
      <c r="AJ48">
        <f t="shared" si="192"/>
        <v>0</v>
      </c>
      <c r="AK48">
        <f t="shared" si="193"/>
        <v>0</v>
      </c>
      <c r="AL48">
        <f t="shared" si="193"/>
        <v>0</v>
      </c>
      <c r="AM48">
        <f t="shared" si="193"/>
        <v>0</v>
      </c>
      <c r="AN48">
        <f t="shared" si="193"/>
        <v>0</v>
      </c>
      <c r="AO48">
        <f t="shared" si="194"/>
        <v>0</v>
      </c>
      <c r="AP48">
        <f t="shared" si="195"/>
        <v>0</v>
      </c>
      <c r="AR48" s="4">
        <f t="shared" ref="AR48" si="240">IF(G48=0,0,IF(OR(G46&gt;=4,G47&gt;=4)=TRUE,0,IF(J48=0,0,IF(AND(J47&gt;0,(((B48+D48)-(C47+E47))*24)&lt;$T$8)=TRUE,$T$8-(((B48+D48)-(C47+E47))*24),IF(AND(J46&gt;0,(((B48+D48)-(C46+E46))*24)&lt;$T$8)=TRUE,$T$8-(((B48+D48)-(C46+E46))*24),0)))))</f>
        <v>0</v>
      </c>
      <c r="AS48" s="4">
        <f t="shared" si="197"/>
        <v>5.0000000000582077</v>
      </c>
      <c r="AT48">
        <f>IF(AND(G48=1,J48&gt;0)=TRUE,1,0)</f>
        <v>0</v>
      </c>
      <c r="AU48">
        <f t="shared" ref="AU48" si="241">IF(G48=2,1,0)</f>
        <v>1</v>
      </c>
      <c r="AV48">
        <f t="shared" ref="AV48" si="242">IF(G48=3,1,0)</f>
        <v>0</v>
      </c>
      <c r="AW48">
        <f t="shared" ref="AW48" si="243">IF(G48=4,1,0)</f>
        <v>0</v>
      </c>
      <c r="AX48">
        <f t="shared" ref="AX48" si="244">IF(G48=5,1,0)</f>
        <v>0</v>
      </c>
      <c r="AY48">
        <f t="shared" ref="AY48" si="245">IF(G48=6,1,0)</f>
        <v>0</v>
      </c>
      <c r="AZ48">
        <f t="shared" ref="AZ48" si="246">IF(G48=7,1,0)</f>
        <v>0</v>
      </c>
      <c r="BA48">
        <f t="shared" ref="BA48" si="247">IF(G48=8,1,0)</f>
        <v>0</v>
      </c>
      <c r="BB48">
        <f t="shared" ref="BB48" si="248">IF(G48=9,1,0)</f>
        <v>0</v>
      </c>
    </row>
    <row r="49" spans="1:57" ht="9" customHeight="1">
      <c r="A49" s="105">
        <f>B48</f>
        <v>42954</v>
      </c>
      <c r="B49" s="106">
        <f>C48</f>
        <v>42954</v>
      </c>
      <c r="C49" s="106">
        <f t="shared" si="180"/>
        <v>42955</v>
      </c>
      <c r="D49" s="107">
        <v>1</v>
      </c>
      <c r="E49" s="108">
        <v>0.39930555555555558</v>
      </c>
      <c r="F49" s="109">
        <v>1</v>
      </c>
      <c r="G49" s="110">
        <v>1</v>
      </c>
      <c r="H49" s="110"/>
      <c r="I49" s="111"/>
      <c r="J49" s="112">
        <f t="shared" si="206"/>
        <v>9.5833333333139308</v>
      </c>
      <c r="K49" s="112">
        <f t="shared" si="207"/>
        <v>25.916666666802485</v>
      </c>
      <c r="L49" s="112">
        <f t="shared" si="181"/>
        <v>0</v>
      </c>
      <c r="M49" s="112">
        <f t="shared" si="182"/>
        <v>0</v>
      </c>
      <c r="N49" s="112">
        <f t="shared" si="183"/>
        <v>9.5833333333139308</v>
      </c>
      <c r="O49" s="112">
        <f t="shared" si="184"/>
        <v>0</v>
      </c>
      <c r="P49" s="112">
        <f t="shared" si="185"/>
        <v>0</v>
      </c>
      <c r="Q49" s="112">
        <f t="shared" si="186"/>
        <v>0</v>
      </c>
      <c r="R49" s="113"/>
      <c r="S49" s="113"/>
      <c r="T49" s="113"/>
      <c r="U49" s="114"/>
      <c r="V49">
        <f t="shared" si="187"/>
        <v>0</v>
      </c>
      <c r="W49">
        <f t="shared" si="187"/>
        <v>0</v>
      </c>
      <c r="X49">
        <f t="shared" si="187"/>
        <v>9.5833333333139308</v>
      </c>
      <c r="Y49">
        <f t="shared" si="187"/>
        <v>0</v>
      </c>
      <c r="Z49">
        <f t="shared" si="188"/>
        <v>0</v>
      </c>
      <c r="AA49">
        <f t="shared" si="189"/>
        <v>0</v>
      </c>
      <c r="AB49">
        <f t="shared" si="190"/>
        <v>0</v>
      </c>
      <c r="AC49">
        <f t="shared" si="191"/>
        <v>0</v>
      </c>
      <c r="AD49">
        <f t="shared" si="191"/>
        <v>0</v>
      </c>
      <c r="AE49">
        <f t="shared" si="191"/>
        <v>0</v>
      </c>
      <c r="AF49">
        <f t="shared" si="191"/>
        <v>0</v>
      </c>
      <c r="AG49">
        <f t="shared" si="192"/>
        <v>0</v>
      </c>
      <c r="AH49">
        <f t="shared" si="192"/>
        <v>0</v>
      </c>
      <c r="AI49">
        <f t="shared" si="192"/>
        <v>0</v>
      </c>
      <c r="AJ49">
        <f t="shared" si="192"/>
        <v>0</v>
      </c>
      <c r="AK49">
        <f t="shared" si="193"/>
        <v>0</v>
      </c>
      <c r="AL49">
        <f t="shared" si="193"/>
        <v>0</v>
      </c>
      <c r="AM49">
        <f t="shared" si="193"/>
        <v>0</v>
      </c>
      <c r="AN49">
        <f t="shared" si="193"/>
        <v>0</v>
      </c>
      <c r="AO49">
        <f t="shared" si="194"/>
        <v>0</v>
      </c>
      <c r="AP49">
        <f t="shared" si="195"/>
        <v>0</v>
      </c>
      <c r="AQ49" s="4" t="b">
        <f t="shared" ref="AQ49" si="249">IF(G49=0,0,IF(OR(G48&gt;=4,G49&gt;=4)=TRUE,0,IF(AND(J48=0,J49=0)=TRUE,0,IF((AS48+AS49)&lt;=$T$9,0,IF((AS48+AS49)&gt;$T$9,IF(J49=0,IF(((C48+E48)*24)+$T$8&gt;(B50+D48)*24,IF(((((C48+E48)*24)+$T$8)-((B50+D48)*24)-AR50)&gt;0,(((C48+E48)*24)+$T$8)-((B50+D48)*24)-AR50,IF(((C49+E49)*24)+$T$8&gt;(B50+D48)*24,IF(((((C49+E49)*24)+$T$8)-((B50+D48)*24)-AR50)&gt;0,(((C49+E49)*24)+$T$8)-((B50+D48)*24)-AR50,0))))))))))</f>
        <v>0</v>
      </c>
      <c r="AS49" s="4">
        <f t="shared" si="197"/>
        <v>9.5833333333139308</v>
      </c>
      <c r="AT49">
        <f>IF(AT48=1,0,IF(AND(G49=1,J49&gt;0)=TRUE,1,0))</f>
        <v>1</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1</v>
      </c>
      <c r="BD49">
        <f>IF(BC49&gt;13,1,0)</f>
        <v>0</v>
      </c>
      <c r="BE49">
        <f>IF($J48+$J49&gt;0,$BC47+1,0)</f>
        <v>1</v>
      </c>
    </row>
    <row r="50" spans="1:57" ht="9" customHeight="1">
      <c r="A50" s="73">
        <f t="shared" si="209"/>
        <v>42955</v>
      </c>
      <c r="B50" s="74">
        <f>B48+1</f>
        <v>42955</v>
      </c>
      <c r="C50" s="74">
        <f t="shared" si="180"/>
        <v>42956</v>
      </c>
      <c r="D50" s="75">
        <v>0.79166666666666663</v>
      </c>
      <c r="E50" s="76">
        <v>0.3125</v>
      </c>
      <c r="F50" s="77">
        <v>1</v>
      </c>
      <c r="G50" s="78">
        <v>1</v>
      </c>
      <c r="H50" s="78"/>
      <c r="I50" s="79"/>
      <c r="J50" s="80">
        <f t="shared" si="206"/>
        <v>12.500000000058208</v>
      </c>
      <c r="K50" s="80">
        <f t="shared" si="207"/>
        <v>38.416666666860692</v>
      </c>
      <c r="L50" s="80">
        <f t="shared" si="181"/>
        <v>0</v>
      </c>
      <c r="M50" s="80">
        <f t="shared" si="182"/>
        <v>5.0000000000582077</v>
      </c>
      <c r="N50" s="80">
        <f t="shared" si="183"/>
        <v>7.5</v>
      </c>
      <c r="O50" s="80">
        <f t="shared" si="184"/>
        <v>0</v>
      </c>
      <c r="P50" s="80">
        <f t="shared" si="185"/>
        <v>0</v>
      </c>
      <c r="Q50" s="80">
        <f t="shared" si="186"/>
        <v>0</v>
      </c>
      <c r="R50" s="81"/>
      <c r="S50" s="81"/>
      <c r="T50" s="81"/>
      <c r="U50" s="82"/>
      <c r="V50">
        <f t="shared" si="187"/>
        <v>0</v>
      </c>
      <c r="W50">
        <f t="shared" si="187"/>
        <v>5.0000000000582077</v>
      </c>
      <c r="X50">
        <f t="shared" si="187"/>
        <v>7.5</v>
      </c>
      <c r="Y50">
        <f t="shared" si="187"/>
        <v>0</v>
      </c>
      <c r="Z50">
        <f t="shared" si="188"/>
        <v>0</v>
      </c>
      <c r="AA50">
        <f t="shared" si="189"/>
        <v>0</v>
      </c>
      <c r="AB50">
        <f t="shared" si="190"/>
        <v>0</v>
      </c>
      <c r="AC50">
        <f t="shared" si="191"/>
        <v>0</v>
      </c>
      <c r="AD50">
        <f t="shared" si="191"/>
        <v>0</v>
      </c>
      <c r="AE50">
        <f t="shared" si="191"/>
        <v>0</v>
      </c>
      <c r="AF50">
        <f t="shared" si="191"/>
        <v>0</v>
      </c>
      <c r="AG50">
        <f t="shared" si="192"/>
        <v>0</v>
      </c>
      <c r="AH50">
        <f t="shared" si="192"/>
        <v>0</v>
      </c>
      <c r="AI50">
        <f t="shared" si="192"/>
        <v>0</v>
      </c>
      <c r="AJ50">
        <f t="shared" si="192"/>
        <v>0</v>
      </c>
      <c r="AK50">
        <f t="shared" si="193"/>
        <v>0</v>
      </c>
      <c r="AL50">
        <f t="shared" si="193"/>
        <v>0</v>
      </c>
      <c r="AM50">
        <f t="shared" si="193"/>
        <v>0</v>
      </c>
      <c r="AN50">
        <f t="shared" si="193"/>
        <v>0</v>
      </c>
      <c r="AO50">
        <f t="shared" si="194"/>
        <v>0</v>
      </c>
      <c r="AP50">
        <f t="shared" si="195"/>
        <v>0</v>
      </c>
      <c r="AR50" s="4">
        <f t="shared" ref="AR50" si="250">IF(G50=0,0,IF(OR(G48&gt;=4,G49&gt;=4)=TRUE,0,IF(J50=0,0,IF(AND(J49&gt;0,(((B50+D50)-(C49+E49))*24)&lt;$T$8)=TRUE,$T$8-(((B50+D50)-(C49+E49))*24),IF(AND(J48&gt;0,(((B50+D50)-(C48+E48))*24)&lt;$T$8)=TRUE,$T$8-(((B50+D50)-(C48+E48))*24),0)))))</f>
        <v>1.5833333333721384</v>
      </c>
      <c r="AS50" s="4">
        <f t="shared" si="197"/>
        <v>12.500000000058208</v>
      </c>
      <c r="AT50">
        <f>IF(AND(G50=1,J50&gt;0)=TRUE,1,0)</f>
        <v>1</v>
      </c>
      <c r="AU50">
        <f t="shared" ref="AU50" si="251">IF(G50=2,1,0)</f>
        <v>0</v>
      </c>
      <c r="AV50">
        <f t="shared" ref="AV50" si="252">IF(G50=3,1,0)</f>
        <v>0</v>
      </c>
      <c r="AW50">
        <f t="shared" ref="AW50" si="253">IF(G50=4,1,0)</f>
        <v>0</v>
      </c>
      <c r="AX50">
        <f t="shared" ref="AX50" si="254">IF(G50=5,1,0)</f>
        <v>0</v>
      </c>
      <c r="AY50">
        <f t="shared" ref="AY50" si="255">IF(G50=6,1,0)</f>
        <v>0</v>
      </c>
      <c r="AZ50">
        <f t="shared" ref="AZ50" si="256">IF(G50=7,1,0)</f>
        <v>0</v>
      </c>
      <c r="BA50">
        <f t="shared" ref="BA50" si="257">IF(G50=8,1,0)</f>
        <v>0</v>
      </c>
      <c r="BB50">
        <f t="shared" ref="BB50" si="258">IF(G50=9,1,0)</f>
        <v>0</v>
      </c>
    </row>
    <row r="51" spans="1:57" ht="9" customHeight="1">
      <c r="A51" s="105">
        <f>B50</f>
        <v>42955</v>
      </c>
      <c r="B51" s="106">
        <f>C50</f>
        <v>42956</v>
      </c>
      <c r="C51" s="106">
        <f t="shared" si="180"/>
        <v>42956</v>
      </c>
      <c r="D51" s="107">
        <v>0</v>
      </c>
      <c r="E51" s="108">
        <v>0</v>
      </c>
      <c r="F51" s="109">
        <v>0</v>
      </c>
      <c r="G51" s="110">
        <v>1</v>
      </c>
      <c r="H51" s="110"/>
      <c r="I51" s="111"/>
      <c r="J51" s="112">
        <f t="shared" si="206"/>
        <v>0</v>
      </c>
      <c r="K51" s="112">
        <f t="shared" si="207"/>
        <v>38.416666666860692</v>
      </c>
      <c r="L51" s="112">
        <f t="shared" si="181"/>
        <v>0</v>
      </c>
      <c r="M51" s="112">
        <f t="shared" si="182"/>
        <v>0</v>
      </c>
      <c r="N51" s="112" t="b">
        <f t="shared" si="183"/>
        <v>0</v>
      </c>
      <c r="O51" s="112">
        <f t="shared" si="184"/>
        <v>0</v>
      </c>
      <c r="P51" s="112">
        <f t="shared" si="185"/>
        <v>0</v>
      </c>
      <c r="Q51" s="112">
        <f t="shared" si="186"/>
        <v>0</v>
      </c>
      <c r="R51" s="113"/>
      <c r="S51" s="113"/>
      <c r="T51" s="113"/>
      <c r="U51" s="114"/>
      <c r="V51">
        <f t="shared" si="187"/>
        <v>0</v>
      </c>
      <c r="W51">
        <f t="shared" si="187"/>
        <v>0</v>
      </c>
      <c r="X51" t="b">
        <f t="shared" si="187"/>
        <v>0</v>
      </c>
      <c r="Y51">
        <f t="shared" si="187"/>
        <v>0</v>
      </c>
      <c r="Z51">
        <f t="shared" si="188"/>
        <v>0</v>
      </c>
      <c r="AA51">
        <f t="shared" si="189"/>
        <v>0</v>
      </c>
      <c r="AB51">
        <f t="shared" si="190"/>
        <v>0</v>
      </c>
      <c r="AC51">
        <f t="shared" si="191"/>
        <v>0</v>
      </c>
      <c r="AD51">
        <f t="shared" si="191"/>
        <v>0</v>
      </c>
      <c r="AE51">
        <f t="shared" si="191"/>
        <v>0</v>
      </c>
      <c r="AF51">
        <f t="shared" si="191"/>
        <v>0</v>
      </c>
      <c r="AG51">
        <f t="shared" si="192"/>
        <v>0</v>
      </c>
      <c r="AH51">
        <f t="shared" si="192"/>
        <v>0</v>
      </c>
      <c r="AI51">
        <f t="shared" si="192"/>
        <v>0</v>
      </c>
      <c r="AJ51">
        <f t="shared" si="192"/>
        <v>0</v>
      </c>
      <c r="AK51">
        <f t="shared" si="193"/>
        <v>0</v>
      </c>
      <c r="AL51">
        <f t="shared" si="193"/>
        <v>0</v>
      </c>
      <c r="AM51">
        <f t="shared" si="193"/>
        <v>0</v>
      </c>
      <c r="AN51">
        <f t="shared" si="193"/>
        <v>0</v>
      </c>
      <c r="AO51">
        <f t="shared" si="194"/>
        <v>0</v>
      </c>
      <c r="AP51">
        <f t="shared" si="195"/>
        <v>0</v>
      </c>
      <c r="AQ51" s="4">
        <f t="shared" ref="AQ51" si="259">IF(G51=0,0,IF(OR(G50&gt;=4,G51&gt;=4)=TRUE,0,IF(AND(J50=0,J51=0)=TRUE,0,IF((AS50+AS51)&lt;=$T$9,0,IF((AS50+AS51)&gt;$T$9,IF(J51=0,IF(((C50+E50)*24)+$T$8&gt;(B52+D50)*24,IF(((((C50+E50)*24)+$T$8)-((B52+D50)*24)-AR52)&gt;0,(((C50+E50)*24)+$T$8)-((B52+D50)*24)-AR52,IF(((C51+E51)*24)+$T$8&gt;(B52+D50)*24,IF(((((C51+E51)*24)+$T$8)-((B52+D50)*24)-AR52)&gt;0,(((C51+E51)*24)+$T$8)-((B52+D50)*24)-AR52,0))))))))))</f>
        <v>0</v>
      </c>
      <c r="AS51" s="4">
        <f t="shared" si="197"/>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2</v>
      </c>
      <c r="BD51">
        <f>IF(BC51&gt;13,1,0)</f>
        <v>0</v>
      </c>
      <c r="BE51">
        <f>IF($J50+$J51&gt;0,$BC49+1,0)</f>
        <v>2</v>
      </c>
    </row>
    <row r="52" spans="1:57" ht="9" customHeight="1">
      <c r="A52" s="73">
        <f t="shared" ref="A52" si="260">B52</f>
        <v>42956</v>
      </c>
      <c r="B52" s="74">
        <f>B50+1</f>
        <v>42956</v>
      </c>
      <c r="C52" s="74">
        <f t="shared" si="180"/>
        <v>42957</v>
      </c>
      <c r="D52" s="75">
        <v>0.79166666666666663</v>
      </c>
      <c r="E52" s="76">
        <v>7.9861111111111105E-2</v>
      </c>
      <c r="F52" s="77">
        <v>1</v>
      </c>
      <c r="G52" s="78">
        <v>1</v>
      </c>
      <c r="H52" s="78"/>
      <c r="I52" s="79"/>
      <c r="J52" s="80">
        <f t="shared" si="206"/>
        <v>6.9166666666860692</v>
      </c>
      <c r="K52" s="80">
        <f t="shared" si="207"/>
        <v>45.333333333546761</v>
      </c>
      <c r="L52" s="80">
        <f t="shared" si="181"/>
        <v>0</v>
      </c>
      <c r="M52" s="80">
        <f t="shared" si="182"/>
        <v>1.5833333331393078</v>
      </c>
      <c r="N52" s="80">
        <f t="shared" si="183"/>
        <v>0</v>
      </c>
      <c r="O52" s="80">
        <f t="shared" si="184"/>
        <v>5.3333333335467614</v>
      </c>
      <c r="P52" s="80">
        <f t="shared" si="185"/>
        <v>0</v>
      </c>
      <c r="Q52" s="80">
        <f t="shared" si="186"/>
        <v>0</v>
      </c>
      <c r="R52" s="81"/>
      <c r="S52" s="81"/>
      <c r="T52" s="81"/>
      <c r="U52" s="82"/>
      <c r="V52">
        <f t="shared" si="187"/>
        <v>0</v>
      </c>
      <c r="W52">
        <f t="shared" si="187"/>
        <v>1.5833333331393078</v>
      </c>
      <c r="X52">
        <f t="shared" si="187"/>
        <v>0</v>
      </c>
      <c r="Y52">
        <f t="shared" si="187"/>
        <v>5.3333333335467614</v>
      </c>
      <c r="Z52">
        <f t="shared" si="188"/>
        <v>0</v>
      </c>
      <c r="AA52">
        <f t="shared" si="189"/>
        <v>0</v>
      </c>
      <c r="AB52">
        <f t="shared" si="190"/>
        <v>0</v>
      </c>
      <c r="AC52">
        <f t="shared" si="191"/>
        <v>0</v>
      </c>
      <c r="AD52">
        <f t="shared" si="191"/>
        <v>0</v>
      </c>
      <c r="AE52">
        <f t="shared" si="191"/>
        <v>0</v>
      </c>
      <c r="AF52">
        <f t="shared" si="191"/>
        <v>0</v>
      </c>
      <c r="AG52">
        <f t="shared" si="192"/>
        <v>0</v>
      </c>
      <c r="AH52">
        <f t="shared" si="192"/>
        <v>0</v>
      </c>
      <c r="AI52">
        <f t="shared" si="192"/>
        <v>0</v>
      </c>
      <c r="AJ52">
        <f t="shared" si="192"/>
        <v>0</v>
      </c>
      <c r="AK52">
        <f t="shared" si="193"/>
        <v>0</v>
      </c>
      <c r="AL52">
        <f t="shared" si="193"/>
        <v>0</v>
      </c>
      <c r="AM52">
        <f t="shared" si="193"/>
        <v>0</v>
      </c>
      <c r="AN52">
        <f t="shared" si="193"/>
        <v>0</v>
      </c>
      <c r="AO52">
        <f t="shared" si="194"/>
        <v>0</v>
      </c>
      <c r="AP52">
        <f t="shared" si="195"/>
        <v>0</v>
      </c>
      <c r="AR52" s="4">
        <f t="shared" ref="AR52" si="261">IF(G52=0,0,IF(OR(G50&gt;=4,G51&gt;=4)=TRUE,0,IF(J52=0,0,IF(AND(J51&gt;0,(((B52+D52)-(C51+E51))*24)&lt;$T$8)=TRUE,$T$8-(((B52+D52)-(C51+E51))*24),IF(AND(J50&gt;0,(((B52+D52)-(C50+E50))*24)&lt;$T$8)=TRUE,$T$8-(((B52+D52)-(C50+E50))*24),0)))))</f>
        <v>0</v>
      </c>
      <c r="AS52" s="4">
        <f t="shared" si="197"/>
        <v>6.9166666666860692</v>
      </c>
      <c r="AT52">
        <f>IF(AND(G52=1,J52&gt;0)=TRUE,1,0)</f>
        <v>1</v>
      </c>
      <c r="AU52">
        <f t="shared" ref="AU52" si="262">IF(G52=2,1,0)</f>
        <v>0</v>
      </c>
      <c r="AV52">
        <f t="shared" ref="AV52" si="263">IF(G52=3,1,0)</f>
        <v>0</v>
      </c>
      <c r="AW52">
        <f t="shared" ref="AW52" si="264">IF(G52=4,1,0)</f>
        <v>0</v>
      </c>
      <c r="AX52">
        <f t="shared" ref="AX52" si="265">IF(G52=5,1,0)</f>
        <v>0</v>
      </c>
      <c r="AY52">
        <f t="shared" ref="AY52" si="266">IF(G52=6,1,0)</f>
        <v>0</v>
      </c>
      <c r="AZ52">
        <f t="shared" ref="AZ52" si="267">IF(G52=7,1,0)</f>
        <v>0</v>
      </c>
      <c r="BA52">
        <f t="shared" ref="BA52" si="268">IF(G52=8,1,0)</f>
        <v>0</v>
      </c>
      <c r="BB52">
        <f t="shared" ref="BB52" si="269">IF(G52=9,1,0)</f>
        <v>0</v>
      </c>
    </row>
    <row r="53" spans="1:57" ht="9" customHeight="1">
      <c r="A53" s="83">
        <f>B52</f>
        <v>42956</v>
      </c>
      <c r="B53" s="84">
        <f>C52</f>
        <v>42957</v>
      </c>
      <c r="C53" s="84">
        <f t="shared" si="180"/>
        <v>42957</v>
      </c>
      <c r="D53" s="85">
        <v>0</v>
      </c>
      <c r="E53" s="86">
        <v>0</v>
      </c>
      <c r="F53" s="87">
        <v>0</v>
      </c>
      <c r="G53" s="88">
        <v>1</v>
      </c>
      <c r="H53" s="88"/>
      <c r="I53" s="89"/>
      <c r="J53" s="90">
        <f t="shared" si="206"/>
        <v>0</v>
      </c>
      <c r="K53" s="90">
        <f t="shared" si="207"/>
        <v>45.333333333546761</v>
      </c>
      <c r="L53" s="90">
        <f t="shared" si="181"/>
        <v>0</v>
      </c>
      <c r="M53" s="90">
        <f t="shared" si="182"/>
        <v>0</v>
      </c>
      <c r="N53" s="90">
        <f t="shared" si="183"/>
        <v>0</v>
      </c>
      <c r="O53" s="90">
        <f t="shared" si="184"/>
        <v>0</v>
      </c>
      <c r="P53" s="90">
        <f t="shared" si="185"/>
        <v>0</v>
      </c>
      <c r="Q53" s="90">
        <f t="shared" si="186"/>
        <v>0</v>
      </c>
      <c r="R53" s="91"/>
      <c r="S53" s="91"/>
      <c r="T53" s="91"/>
      <c r="U53" s="92"/>
      <c r="V53">
        <f t="shared" si="187"/>
        <v>0</v>
      </c>
      <c r="W53">
        <f t="shared" si="187"/>
        <v>0</v>
      </c>
      <c r="X53">
        <f t="shared" si="187"/>
        <v>0</v>
      </c>
      <c r="Y53">
        <f t="shared" si="187"/>
        <v>0</v>
      </c>
      <c r="Z53">
        <f t="shared" si="188"/>
        <v>0</v>
      </c>
      <c r="AA53">
        <f t="shared" si="189"/>
        <v>0</v>
      </c>
      <c r="AB53">
        <f t="shared" si="190"/>
        <v>0</v>
      </c>
      <c r="AC53">
        <f t="shared" si="191"/>
        <v>0</v>
      </c>
      <c r="AD53">
        <f t="shared" si="191"/>
        <v>0</v>
      </c>
      <c r="AE53">
        <f t="shared" si="191"/>
        <v>0</v>
      </c>
      <c r="AF53">
        <f t="shared" si="191"/>
        <v>0</v>
      </c>
      <c r="AG53">
        <f t="shared" si="192"/>
        <v>0</v>
      </c>
      <c r="AH53">
        <f t="shared" si="192"/>
        <v>0</v>
      </c>
      <c r="AI53">
        <f t="shared" si="192"/>
        <v>0</v>
      </c>
      <c r="AJ53">
        <f t="shared" si="192"/>
        <v>0</v>
      </c>
      <c r="AK53">
        <f t="shared" si="193"/>
        <v>0</v>
      </c>
      <c r="AL53">
        <f t="shared" si="193"/>
        <v>0</v>
      </c>
      <c r="AM53">
        <f t="shared" si="193"/>
        <v>0</v>
      </c>
      <c r="AN53">
        <f t="shared" si="193"/>
        <v>0</v>
      </c>
      <c r="AO53">
        <f t="shared" si="194"/>
        <v>0</v>
      </c>
      <c r="AP53">
        <f t="shared" si="195"/>
        <v>0</v>
      </c>
      <c r="AQ53" s="4">
        <f t="shared" ref="AQ53" si="270">IF(G53=0,0,IF(OR(G52&gt;=4,G53&gt;=4)=TRUE,0,IF(AND(J52=0,J53=0)=TRUE,0,IF((AS52+AS53)&lt;=$T$9,0,IF((AS52+AS53)&gt;$T$9,IF(J53=0,IF(((C52+E52)*24)+$T$8&gt;(B54+D52)*24,IF(((((C52+E52)*24)+$T$8)-((B54+D52)*24)-AR54)&gt;0,(((C52+E52)*24)+$T$8)-((B54+D52)*24)-AR54,IF(((C53+E53)*24)+$T$8&gt;(B54+D52)*24,IF(((((C53+E53)*24)+$T$8)-((B54+D52)*24)-AR54)&gt;0,(((C53+E53)*24)+$T$8)-((B54+D52)*24)-AR54,0))))))))))</f>
        <v>0</v>
      </c>
      <c r="AS53" s="4">
        <f t="shared" si="197"/>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3</v>
      </c>
      <c r="BD53">
        <f>IF(BC53&gt;13,1,0)</f>
        <v>0</v>
      </c>
      <c r="BE53">
        <f>IF($J52+$J53&gt;0,$BC51+1,0)</f>
        <v>3</v>
      </c>
    </row>
    <row r="54" spans="1:57" ht="9" customHeight="1">
      <c r="A54" s="62">
        <f>B54</f>
        <v>42957</v>
      </c>
      <c r="B54" s="64">
        <f>B52+1</f>
        <v>42957</v>
      </c>
      <c r="C54" s="64">
        <f t="shared" ref="C54:C67" si="271">B54+F54</f>
        <v>42957</v>
      </c>
      <c r="D54" s="65">
        <v>0.70833333333333337</v>
      </c>
      <c r="E54" s="66">
        <v>0.875</v>
      </c>
      <c r="F54" s="67">
        <v>0</v>
      </c>
      <c r="G54" s="68">
        <v>1</v>
      </c>
      <c r="H54" s="68"/>
      <c r="I54" s="69"/>
      <c r="J54" s="70">
        <f>((C54+E54)-(B54+D54))*24</f>
        <v>3.9999999999417923</v>
      </c>
      <c r="K54" s="70">
        <f>IF(OR(G54=4,G54&gt;=8)=TRUE,0,J54)</f>
        <v>3.9999999999417923</v>
      </c>
      <c r="L54" s="70">
        <f t="shared" ref="L54:L67" si="272">IF(J54-(O54+N54+M54+P54+Q54)&lt;0,0,J54-(O54+N54+M54+P54+Q54))</f>
        <v>0</v>
      </c>
      <c r="M54" s="70">
        <f t="shared" ref="M54:M67" si="273">IF(Q54+P54&gt;0,0,IF(K54-J54&gt;$O$9,0,IF((B54+D54)&gt;(B54+$O$2),J54-O54-N54,IF(((((C54+E54)*24)-((B54+$O$2)*24)))-O54-N54&gt;0,((((C54+E54)*24)-((B54+$O$2)*24)))-O54-N54,0))))</f>
        <v>4</v>
      </c>
      <c r="N54" s="70" t="b">
        <f t="shared" ref="N54:N67" si="274">IF(Q54+P54&gt;0,0,IF(K54-J54&gt;$O$9,0,IF(WEEKDAY(A54,2)&gt;5,J54-O54,IF((B54+D54)&gt;(B54+$O$3),J54-O54,IF(((C54+E54)&gt;(B54+$O$3)),IF(((((C54+E54)-(B54+$O$3))*24)-O54)&gt;0,(((C54+E54)-(B54+$O$3))*24)-O54,0))))))</f>
        <v>0</v>
      </c>
      <c r="O54" s="70">
        <f t="shared" ref="O54:O67" si="275">IF(Q54+P54&gt;0,0,IF((K54-J54)&gt;=$O$9,J54,IF(K54&gt;$O$9,K54-$O$9,0)))</f>
        <v>0</v>
      </c>
      <c r="P54" s="70">
        <f t="shared" ref="P54:P67" si="276">IF(G54=2,J54,0)</f>
        <v>0</v>
      </c>
      <c r="Q54" s="70">
        <f t="shared" ref="Q54:Q67" si="277">IF(G54=3,J54,0)</f>
        <v>0</v>
      </c>
      <c r="R54" s="71"/>
      <c r="S54" s="71"/>
      <c r="T54" s="71"/>
      <c r="U54" s="72"/>
      <c r="V54">
        <f t="shared" ref="V54:Y67" si="278">IF($G54=1,L54,0)</f>
        <v>0</v>
      </c>
      <c r="W54">
        <f t="shared" si="278"/>
        <v>4</v>
      </c>
      <c r="X54" t="b">
        <f t="shared" si="278"/>
        <v>0</v>
      </c>
      <c r="Y54">
        <f t="shared" si="278"/>
        <v>0</v>
      </c>
      <c r="Z54">
        <f t="shared" ref="Z54:Z67" si="279">IF($G54=2,P54,0)</f>
        <v>0</v>
      </c>
      <c r="AA54">
        <f t="shared" ref="AA54:AA67" si="280">IF($G54=3,Q54,0)</f>
        <v>0</v>
      </c>
      <c r="AB54">
        <f t="shared" ref="AB54:AB67" si="281">IF($G54=4,H54,0)</f>
        <v>0</v>
      </c>
      <c r="AC54">
        <f t="shared" ref="AC54:AF67" si="282">IF($G54=5,L54,0)</f>
        <v>0</v>
      </c>
      <c r="AD54">
        <f t="shared" si="282"/>
        <v>0</v>
      </c>
      <c r="AE54">
        <f t="shared" si="282"/>
        <v>0</v>
      </c>
      <c r="AF54">
        <f t="shared" si="282"/>
        <v>0</v>
      </c>
      <c r="AG54">
        <f t="shared" ref="AG54:AJ67" si="283">IF($G54=6,L54,0)</f>
        <v>0</v>
      </c>
      <c r="AH54">
        <f t="shared" si="283"/>
        <v>0</v>
      </c>
      <c r="AI54">
        <f t="shared" si="283"/>
        <v>0</v>
      </c>
      <c r="AJ54">
        <f t="shared" si="283"/>
        <v>0</v>
      </c>
      <c r="AK54">
        <f t="shared" ref="AK54:AN67" si="284">IF($G54=7,L54,0)</f>
        <v>0</v>
      </c>
      <c r="AL54">
        <f t="shared" si="284"/>
        <v>0</v>
      </c>
      <c r="AM54">
        <f t="shared" si="284"/>
        <v>0</v>
      </c>
      <c r="AN54">
        <f t="shared" si="284"/>
        <v>0</v>
      </c>
      <c r="AO54">
        <f t="shared" ref="AO54:AO67" si="285">IF($G54=8,H54,0)</f>
        <v>0</v>
      </c>
      <c r="AP54">
        <f t="shared" ref="AP54:AP67" si="286">IF($G54=9,H54,0)</f>
        <v>0</v>
      </c>
      <c r="AR54" s="4">
        <f t="shared" ref="AR54" si="287">IF(G54=0,0,IF(OR(G52&gt;=4,G53&gt;=4)=TRUE,0,IF(J54=0,0,IF(AND(J53&gt;0,(((B54+D54)-(C53+E53))*24)&lt;$T$8)=TRUE,$T$8-(((B54+D54)-(C53+E53))*24),IF(AND(J52&gt;0,(((B54+D54)-(C52+E52))*24)&lt;$T$8)=TRUE,$T$8-(((B54+D54)-(C52+E52))*24),0)))))</f>
        <v>0</v>
      </c>
      <c r="AS54" s="4">
        <f t="shared" ref="AS54:AS67" si="288">IF(AND(G54&gt;=1,G54&lt;=3)=TRUE,J54,0)</f>
        <v>3.9999999999417923</v>
      </c>
      <c r="AT54">
        <f>IF(AND(G54=1,J54&gt;0)=TRUE,1,0)</f>
        <v>1</v>
      </c>
      <c r="AU54">
        <f t="shared" ref="AU54" si="289">IF(G54=2,1,0)</f>
        <v>0</v>
      </c>
      <c r="AV54">
        <f t="shared" ref="AV54" si="290">IF(G54=3,1,0)</f>
        <v>0</v>
      </c>
      <c r="AW54">
        <f t="shared" ref="AW54" si="291">IF(G54=4,1,0)</f>
        <v>0</v>
      </c>
      <c r="AX54">
        <f t="shared" ref="AX54" si="292">IF(G54=5,1,0)</f>
        <v>0</v>
      </c>
      <c r="AY54">
        <f t="shared" ref="AY54" si="293">IF(G54=6,1,0)</f>
        <v>0</v>
      </c>
      <c r="AZ54">
        <f t="shared" ref="AZ54" si="294">IF(G54=7,1,0)</f>
        <v>0</v>
      </c>
      <c r="BA54">
        <f t="shared" ref="BA54" si="295">IF(G54=8,1,0)</f>
        <v>0</v>
      </c>
      <c r="BB54">
        <f t="shared" ref="BB54" si="296">IF(G54=9,1,0)</f>
        <v>0</v>
      </c>
    </row>
    <row r="55" spans="1:57" ht="9" customHeight="1">
      <c r="A55" s="105">
        <f>B54</f>
        <v>42957</v>
      </c>
      <c r="B55" s="106">
        <f>C54</f>
        <v>42957</v>
      </c>
      <c r="C55" s="106">
        <f t="shared" si="271"/>
        <v>42957</v>
      </c>
      <c r="D55" s="107">
        <v>0</v>
      </c>
      <c r="E55" s="108">
        <v>0</v>
      </c>
      <c r="F55" s="109">
        <v>0</v>
      </c>
      <c r="G55" s="110">
        <v>1</v>
      </c>
      <c r="H55" s="110"/>
      <c r="I55" s="111"/>
      <c r="J55" s="112">
        <f t="shared" ref="J55:J67" si="297">((C55+E55)-(B55+D55))*24</f>
        <v>0</v>
      </c>
      <c r="K55" s="112">
        <f t="shared" ref="K55:K67" si="298">IF(OR(G55=4,G55&gt;=8)=TRUE,K54,K54+J55)</f>
        <v>3.9999999999417923</v>
      </c>
      <c r="L55" s="112">
        <f t="shared" si="272"/>
        <v>0</v>
      </c>
      <c r="M55" s="112">
        <f t="shared" si="273"/>
        <v>0</v>
      </c>
      <c r="N55" s="112" t="b">
        <f t="shared" si="274"/>
        <v>0</v>
      </c>
      <c r="O55" s="112">
        <f t="shared" si="275"/>
        <v>0</v>
      </c>
      <c r="P55" s="112">
        <f t="shared" si="276"/>
        <v>0</v>
      </c>
      <c r="Q55" s="112">
        <f t="shared" si="277"/>
        <v>0</v>
      </c>
      <c r="R55" s="113"/>
      <c r="S55" s="113"/>
      <c r="T55" s="113"/>
      <c r="U55" s="114"/>
      <c r="V55">
        <f t="shared" si="278"/>
        <v>0</v>
      </c>
      <c r="W55">
        <f t="shared" si="278"/>
        <v>0</v>
      </c>
      <c r="X55" t="b">
        <f t="shared" si="278"/>
        <v>0</v>
      </c>
      <c r="Y55">
        <f t="shared" si="278"/>
        <v>0</v>
      </c>
      <c r="Z55">
        <f t="shared" si="279"/>
        <v>0</v>
      </c>
      <c r="AA55">
        <f t="shared" si="280"/>
        <v>0</v>
      </c>
      <c r="AB55">
        <f t="shared" si="281"/>
        <v>0</v>
      </c>
      <c r="AC55">
        <f t="shared" si="282"/>
        <v>0</v>
      </c>
      <c r="AD55">
        <f t="shared" si="282"/>
        <v>0</v>
      </c>
      <c r="AE55">
        <f t="shared" si="282"/>
        <v>0</v>
      </c>
      <c r="AF55">
        <f t="shared" si="282"/>
        <v>0</v>
      </c>
      <c r="AG55">
        <f t="shared" si="283"/>
        <v>0</v>
      </c>
      <c r="AH55">
        <f t="shared" si="283"/>
        <v>0</v>
      </c>
      <c r="AI55">
        <f t="shared" si="283"/>
        <v>0</v>
      </c>
      <c r="AJ55">
        <f t="shared" si="283"/>
        <v>0</v>
      </c>
      <c r="AK55">
        <f t="shared" si="284"/>
        <v>0</v>
      </c>
      <c r="AL55">
        <f t="shared" si="284"/>
        <v>0</v>
      </c>
      <c r="AM55">
        <f t="shared" si="284"/>
        <v>0</v>
      </c>
      <c r="AN55">
        <f t="shared" si="284"/>
        <v>0</v>
      </c>
      <c r="AO55">
        <f t="shared" si="285"/>
        <v>0</v>
      </c>
      <c r="AP55">
        <f t="shared" si="286"/>
        <v>0</v>
      </c>
      <c r="AQ55" s="4">
        <f t="shared" ref="AQ55" si="299">IF(G55=0,0,IF(OR(G54&gt;=4,G55&gt;=4)=TRUE,0,IF(AND(J54=0,J55=0)=TRUE,0,IF((AS54+AS55)&lt;=$T$9,0,IF((AS54+AS55)&gt;$T$9,IF(J55=0,IF(((C54+E54)*24)+$T$8&gt;(B56+D54)*24,IF(((((C54+E54)*24)+$T$8)-((B56+D54)*24)-AR56)&gt;0,(((C54+E54)*24)+$T$8)-((B56+D54)*24)-AR56,IF(((C55+E55)*24)+$T$8&gt;(B56+D54)*24,IF(((((C55+E55)*24)+$T$8)-((B56+D54)*24)-AR56)&gt;0,(((C55+E55)*24)+$T$8)-((B56+D54)*24)-AR56,0))))))))))</f>
        <v>0</v>
      </c>
      <c r="AS55" s="4">
        <f t="shared" si="288"/>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4</v>
      </c>
      <c r="BD55">
        <f>IF(BC55&gt;13,1,0)</f>
        <v>0</v>
      </c>
      <c r="BE55">
        <f>IF($J54+$J55&gt;0,$BC53+1,0)</f>
        <v>4</v>
      </c>
    </row>
    <row r="56" spans="1:57" ht="9" customHeight="1">
      <c r="A56" s="73">
        <f t="shared" ref="A56:A64" si="300">B56</f>
        <v>42958</v>
      </c>
      <c r="B56" s="74">
        <f>B54+1</f>
        <v>42958</v>
      </c>
      <c r="C56" s="74">
        <f t="shared" si="271"/>
        <v>42958</v>
      </c>
      <c r="D56" s="75">
        <v>0.70833333333333337</v>
      </c>
      <c r="E56" s="76">
        <v>0.99305555555555547</v>
      </c>
      <c r="F56" s="77">
        <v>0</v>
      </c>
      <c r="G56" s="78">
        <v>1</v>
      </c>
      <c r="H56" s="78"/>
      <c r="I56" s="79"/>
      <c r="J56" s="80">
        <f t="shared" si="297"/>
        <v>6.8333333332557231</v>
      </c>
      <c r="K56" s="80">
        <f t="shared" si="298"/>
        <v>10.833333333197515</v>
      </c>
      <c r="L56" s="80">
        <f t="shared" si="272"/>
        <v>0</v>
      </c>
      <c r="M56" s="80">
        <f t="shared" si="273"/>
        <v>6.8333333332557231</v>
      </c>
      <c r="N56" s="80" t="b">
        <f t="shared" si="274"/>
        <v>0</v>
      </c>
      <c r="O56" s="80">
        <f t="shared" si="275"/>
        <v>0</v>
      </c>
      <c r="P56" s="80">
        <f t="shared" si="276"/>
        <v>0</v>
      </c>
      <c r="Q56" s="80">
        <f t="shared" si="277"/>
        <v>0</v>
      </c>
      <c r="R56" s="81"/>
      <c r="S56" s="81"/>
      <c r="T56" s="81"/>
      <c r="U56" s="82"/>
      <c r="V56">
        <f t="shared" si="278"/>
        <v>0</v>
      </c>
      <c r="W56">
        <f t="shared" si="278"/>
        <v>6.8333333332557231</v>
      </c>
      <c r="X56" t="b">
        <f t="shared" si="278"/>
        <v>0</v>
      </c>
      <c r="Y56">
        <f t="shared" si="278"/>
        <v>0</v>
      </c>
      <c r="Z56">
        <f t="shared" si="279"/>
        <v>0</v>
      </c>
      <c r="AA56">
        <f t="shared" si="280"/>
        <v>0</v>
      </c>
      <c r="AB56">
        <f t="shared" si="281"/>
        <v>0</v>
      </c>
      <c r="AC56">
        <f t="shared" si="282"/>
        <v>0</v>
      </c>
      <c r="AD56">
        <f t="shared" si="282"/>
        <v>0</v>
      </c>
      <c r="AE56">
        <f t="shared" si="282"/>
        <v>0</v>
      </c>
      <c r="AF56">
        <f t="shared" si="282"/>
        <v>0</v>
      </c>
      <c r="AG56">
        <f t="shared" si="283"/>
        <v>0</v>
      </c>
      <c r="AH56">
        <f t="shared" si="283"/>
        <v>0</v>
      </c>
      <c r="AI56">
        <f t="shared" si="283"/>
        <v>0</v>
      </c>
      <c r="AJ56">
        <f t="shared" si="283"/>
        <v>0</v>
      </c>
      <c r="AK56">
        <f t="shared" si="284"/>
        <v>0</v>
      </c>
      <c r="AL56">
        <f t="shared" si="284"/>
        <v>0</v>
      </c>
      <c r="AM56">
        <f t="shared" si="284"/>
        <v>0</v>
      </c>
      <c r="AN56">
        <f t="shared" si="284"/>
        <v>0</v>
      </c>
      <c r="AO56">
        <f t="shared" si="285"/>
        <v>0</v>
      </c>
      <c r="AP56">
        <f t="shared" si="286"/>
        <v>0</v>
      </c>
      <c r="AR56" s="4">
        <f t="shared" ref="AR56" si="301">IF(G56=0,0,IF(OR(G54&gt;=4,G55&gt;=4)=TRUE,0,IF(J56=0,0,IF(AND(J55&gt;0,(((B56+D56)-(C55+E55))*24)&lt;$T$8)=TRUE,$T$8-(((B56+D56)-(C55+E55))*24),IF(AND(J54&gt;0,(((B56+D56)-(C54+E54))*24)&lt;$T$8)=TRUE,$T$8-(((B56+D56)-(C54+E54))*24),0)))))</f>
        <v>0</v>
      </c>
      <c r="AS56" s="4">
        <f t="shared" si="288"/>
        <v>6.8333333332557231</v>
      </c>
      <c r="AT56">
        <f>IF(AND(G56=1,J56&gt;0)=TRUE,1,0)</f>
        <v>1</v>
      </c>
      <c r="AU56">
        <f t="shared" ref="AU56" si="302">IF(G56=2,1,0)</f>
        <v>0</v>
      </c>
      <c r="AV56">
        <f t="shared" ref="AV56" si="303">IF(G56=3,1,0)</f>
        <v>0</v>
      </c>
      <c r="AW56">
        <f t="shared" ref="AW56" si="304">IF(G56=4,1,0)</f>
        <v>0</v>
      </c>
      <c r="AX56">
        <f t="shared" ref="AX56" si="305">IF(G56=5,1,0)</f>
        <v>0</v>
      </c>
      <c r="AY56">
        <f t="shared" ref="AY56" si="306">IF(G56=6,1,0)</f>
        <v>0</v>
      </c>
      <c r="AZ56">
        <f t="shared" ref="AZ56" si="307">IF(G56=7,1,0)</f>
        <v>0</v>
      </c>
      <c r="BA56">
        <f t="shared" ref="BA56" si="308">IF(G56=8,1,0)</f>
        <v>0</v>
      </c>
      <c r="BB56">
        <f t="shared" ref="BB56" si="309">IF(G56=9,1,0)</f>
        <v>0</v>
      </c>
    </row>
    <row r="57" spans="1:57" ht="9" customHeight="1">
      <c r="A57" s="105">
        <f>B56</f>
        <v>42958</v>
      </c>
      <c r="B57" s="106">
        <f>C56</f>
        <v>42958</v>
      </c>
      <c r="C57" s="106">
        <f t="shared" si="271"/>
        <v>42958</v>
      </c>
      <c r="D57" s="107">
        <v>0</v>
      </c>
      <c r="E57" s="108">
        <v>0</v>
      </c>
      <c r="F57" s="109">
        <v>0</v>
      </c>
      <c r="G57" s="110">
        <v>1</v>
      </c>
      <c r="H57" s="110"/>
      <c r="I57" s="111"/>
      <c r="J57" s="112">
        <f t="shared" si="297"/>
        <v>0</v>
      </c>
      <c r="K57" s="112">
        <f t="shared" si="298"/>
        <v>10.833333333197515</v>
      </c>
      <c r="L57" s="112">
        <f t="shared" si="272"/>
        <v>0</v>
      </c>
      <c r="M57" s="112">
        <f t="shared" si="273"/>
        <v>0</v>
      </c>
      <c r="N57" s="112" t="b">
        <f t="shared" si="274"/>
        <v>0</v>
      </c>
      <c r="O57" s="112">
        <f t="shared" si="275"/>
        <v>0</v>
      </c>
      <c r="P57" s="112">
        <f t="shared" si="276"/>
        <v>0</v>
      </c>
      <c r="Q57" s="112">
        <f t="shared" si="277"/>
        <v>0</v>
      </c>
      <c r="R57" s="113"/>
      <c r="S57" s="113"/>
      <c r="T57" s="113"/>
      <c r="U57" s="114"/>
      <c r="V57">
        <f t="shared" si="278"/>
        <v>0</v>
      </c>
      <c r="W57">
        <f t="shared" si="278"/>
        <v>0</v>
      </c>
      <c r="X57" t="b">
        <f t="shared" si="278"/>
        <v>0</v>
      </c>
      <c r="Y57">
        <f t="shared" si="278"/>
        <v>0</v>
      </c>
      <c r="Z57">
        <f t="shared" si="279"/>
        <v>0</v>
      </c>
      <c r="AA57">
        <f t="shared" si="280"/>
        <v>0</v>
      </c>
      <c r="AB57">
        <f t="shared" si="281"/>
        <v>0</v>
      </c>
      <c r="AC57">
        <f t="shared" si="282"/>
        <v>0</v>
      </c>
      <c r="AD57">
        <f t="shared" si="282"/>
        <v>0</v>
      </c>
      <c r="AE57">
        <f t="shared" si="282"/>
        <v>0</v>
      </c>
      <c r="AF57">
        <f t="shared" si="282"/>
        <v>0</v>
      </c>
      <c r="AG57">
        <f t="shared" si="283"/>
        <v>0</v>
      </c>
      <c r="AH57">
        <f t="shared" si="283"/>
        <v>0</v>
      </c>
      <c r="AI57">
        <f t="shared" si="283"/>
        <v>0</v>
      </c>
      <c r="AJ57">
        <f t="shared" si="283"/>
        <v>0</v>
      </c>
      <c r="AK57">
        <f t="shared" si="284"/>
        <v>0</v>
      </c>
      <c r="AL57">
        <f t="shared" si="284"/>
        <v>0</v>
      </c>
      <c r="AM57">
        <f t="shared" si="284"/>
        <v>0</v>
      </c>
      <c r="AN57">
        <f t="shared" si="284"/>
        <v>0</v>
      </c>
      <c r="AO57">
        <f t="shared" si="285"/>
        <v>0</v>
      </c>
      <c r="AP57">
        <f t="shared" si="286"/>
        <v>0</v>
      </c>
      <c r="AQ57" s="4">
        <f t="shared" ref="AQ57" si="310">IF(G57=0,0,IF(OR(G56&gt;=4,G57&gt;=4)=TRUE,0,IF(AND(J56=0,J57=0)=TRUE,0,IF((AS56+AS57)&lt;=$T$9,0,IF((AS56+AS57)&gt;$T$9,IF(J57=0,IF(((C56+E56)*24)+$T$8&gt;(B58+D56)*24,IF(((((C56+E56)*24)+$T$8)-((B58+D56)*24)-AR58)&gt;0,(((C56+E56)*24)+$T$8)-((B58+D56)*24)-AR58,IF(((C57+E57)*24)+$T$8&gt;(B58+D56)*24,IF(((((C57+E57)*24)+$T$8)-((B58+D56)*24)-AR58)&gt;0,(((C57+E57)*24)+$T$8)-((B58+D56)*24)-AR58,0))))))))))</f>
        <v>0</v>
      </c>
      <c r="AS57" s="4">
        <f t="shared" si="288"/>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5</v>
      </c>
      <c r="BD57">
        <f>IF(BC57&gt;13,1,0)</f>
        <v>0</v>
      </c>
      <c r="BE57">
        <f>IF($J56+$J57&gt;0,$BC55+1,0)</f>
        <v>5</v>
      </c>
    </row>
    <row r="58" spans="1:57" ht="9" customHeight="1">
      <c r="A58" s="73">
        <f t="shared" si="300"/>
        <v>42959</v>
      </c>
      <c r="B58" s="74">
        <f>B56+1</f>
        <v>42959</v>
      </c>
      <c r="C58" s="74">
        <f t="shared" si="271"/>
        <v>42959</v>
      </c>
      <c r="D58" s="75">
        <v>0</v>
      </c>
      <c r="E58" s="76">
        <v>0</v>
      </c>
      <c r="F58" s="77">
        <v>0</v>
      </c>
      <c r="G58" s="78">
        <v>1</v>
      </c>
      <c r="H58" s="78"/>
      <c r="I58" s="79"/>
      <c r="J58" s="80">
        <f t="shared" si="297"/>
        <v>0</v>
      </c>
      <c r="K58" s="80">
        <f t="shared" si="298"/>
        <v>10.833333333197515</v>
      </c>
      <c r="L58" s="80">
        <f t="shared" si="272"/>
        <v>0</v>
      </c>
      <c r="M58" s="80">
        <f t="shared" si="273"/>
        <v>0</v>
      </c>
      <c r="N58" s="80">
        <f t="shared" si="274"/>
        <v>0</v>
      </c>
      <c r="O58" s="80">
        <f t="shared" si="275"/>
        <v>0</v>
      </c>
      <c r="P58" s="80">
        <f t="shared" si="276"/>
        <v>0</v>
      </c>
      <c r="Q58" s="80">
        <f t="shared" si="277"/>
        <v>0</v>
      </c>
      <c r="R58" s="81"/>
      <c r="S58" s="81"/>
      <c r="T58" s="81"/>
      <c r="U58" s="82"/>
      <c r="V58">
        <f t="shared" si="278"/>
        <v>0</v>
      </c>
      <c r="W58">
        <f t="shared" si="278"/>
        <v>0</v>
      </c>
      <c r="X58">
        <f t="shared" si="278"/>
        <v>0</v>
      </c>
      <c r="Y58">
        <f t="shared" si="278"/>
        <v>0</v>
      </c>
      <c r="Z58">
        <f t="shared" si="279"/>
        <v>0</v>
      </c>
      <c r="AA58">
        <f t="shared" si="280"/>
        <v>0</v>
      </c>
      <c r="AB58">
        <f t="shared" si="281"/>
        <v>0</v>
      </c>
      <c r="AC58">
        <f t="shared" si="282"/>
        <v>0</v>
      </c>
      <c r="AD58">
        <f t="shared" si="282"/>
        <v>0</v>
      </c>
      <c r="AE58">
        <f t="shared" si="282"/>
        <v>0</v>
      </c>
      <c r="AF58">
        <f t="shared" si="282"/>
        <v>0</v>
      </c>
      <c r="AG58">
        <f t="shared" si="283"/>
        <v>0</v>
      </c>
      <c r="AH58">
        <f t="shared" si="283"/>
        <v>0</v>
      </c>
      <c r="AI58">
        <f t="shared" si="283"/>
        <v>0</v>
      </c>
      <c r="AJ58">
        <f t="shared" si="283"/>
        <v>0</v>
      </c>
      <c r="AK58">
        <f t="shared" si="284"/>
        <v>0</v>
      </c>
      <c r="AL58">
        <f t="shared" si="284"/>
        <v>0</v>
      </c>
      <c r="AM58">
        <f t="shared" si="284"/>
        <v>0</v>
      </c>
      <c r="AN58">
        <f t="shared" si="284"/>
        <v>0</v>
      </c>
      <c r="AO58">
        <f t="shared" si="285"/>
        <v>0</v>
      </c>
      <c r="AP58">
        <f t="shared" si="286"/>
        <v>0</v>
      </c>
      <c r="AR58" s="4">
        <f t="shared" ref="AR58" si="311">IF(G58=0,0,IF(OR(G56&gt;=4,G57&gt;=4)=TRUE,0,IF(J58=0,0,IF(AND(J57&gt;0,(((B58+D58)-(C57+E57))*24)&lt;$T$8)=TRUE,$T$8-(((B58+D58)-(C57+E57))*24),IF(AND(J56&gt;0,(((B58+D58)-(C56+E56))*24)&lt;$T$8)=TRUE,$T$8-(((B58+D58)-(C56+E56))*24),0)))))</f>
        <v>0</v>
      </c>
      <c r="AS58" s="4">
        <f t="shared" si="288"/>
        <v>0</v>
      </c>
      <c r="AT58">
        <f>IF(AND(G58=1,J58&gt;0)=TRUE,1,0)</f>
        <v>0</v>
      </c>
      <c r="AU58">
        <f t="shared" ref="AU58" si="312">IF(G58=2,1,0)</f>
        <v>0</v>
      </c>
      <c r="AV58">
        <f t="shared" ref="AV58" si="313">IF(G58=3,1,0)</f>
        <v>0</v>
      </c>
      <c r="AW58">
        <f t="shared" ref="AW58" si="314">IF(G58=4,1,0)</f>
        <v>0</v>
      </c>
      <c r="AX58">
        <f t="shared" ref="AX58" si="315">IF(G58=5,1,0)</f>
        <v>0</v>
      </c>
      <c r="AY58">
        <f t="shared" ref="AY58" si="316">IF(G58=6,1,0)</f>
        <v>0</v>
      </c>
      <c r="AZ58">
        <f t="shared" ref="AZ58" si="317">IF(G58=7,1,0)</f>
        <v>0</v>
      </c>
      <c r="BA58">
        <f t="shared" ref="BA58" si="318">IF(G58=8,1,0)</f>
        <v>0</v>
      </c>
      <c r="BB58">
        <f t="shared" ref="BB58" si="319">IF(G58=9,1,0)</f>
        <v>0</v>
      </c>
    </row>
    <row r="59" spans="1:57" ht="9" customHeight="1">
      <c r="A59" s="105">
        <f>B58</f>
        <v>42959</v>
      </c>
      <c r="B59" s="106">
        <f>C58</f>
        <v>42959</v>
      </c>
      <c r="C59" s="106">
        <f t="shared" si="271"/>
        <v>42959</v>
      </c>
      <c r="D59" s="107">
        <v>0</v>
      </c>
      <c r="E59" s="108">
        <v>0</v>
      </c>
      <c r="F59" s="109">
        <v>0</v>
      </c>
      <c r="G59" s="110">
        <v>1</v>
      </c>
      <c r="H59" s="110"/>
      <c r="I59" s="111"/>
      <c r="J59" s="112">
        <f t="shared" si="297"/>
        <v>0</v>
      </c>
      <c r="K59" s="112">
        <f t="shared" si="298"/>
        <v>10.833333333197515</v>
      </c>
      <c r="L59" s="112">
        <f t="shared" si="272"/>
        <v>0</v>
      </c>
      <c r="M59" s="112">
        <f t="shared" si="273"/>
        <v>0</v>
      </c>
      <c r="N59" s="112">
        <f t="shared" si="274"/>
        <v>0</v>
      </c>
      <c r="O59" s="112">
        <f t="shared" si="275"/>
        <v>0</v>
      </c>
      <c r="P59" s="112">
        <f t="shared" si="276"/>
        <v>0</v>
      </c>
      <c r="Q59" s="112">
        <f t="shared" si="277"/>
        <v>0</v>
      </c>
      <c r="R59" s="113"/>
      <c r="S59" s="113"/>
      <c r="T59" s="113"/>
      <c r="U59" s="114"/>
      <c r="V59">
        <f t="shared" si="278"/>
        <v>0</v>
      </c>
      <c r="W59">
        <f t="shared" si="278"/>
        <v>0</v>
      </c>
      <c r="X59">
        <f t="shared" si="278"/>
        <v>0</v>
      </c>
      <c r="Y59">
        <f t="shared" si="278"/>
        <v>0</v>
      </c>
      <c r="Z59">
        <f t="shared" si="279"/>
        <v>0</v>
      </c>
      <c r="AA59">
        <f t="shared" si="280"/>
        <v>0</v>
      </c>
      <c r="AB59">
        <f t="shared" si="281"/>
        <v>0</v>
      </c>
      <c r="AC59">
        <f t="shared" si="282"/>
        <v>0</v>
      </c>
      <c r="AD59">
        <f t="shared" si="282"/>
        <v>0</v>
      </c>
      <c r="AE59">
        <f t="shared" si="282"/>
        <v>0</v>
      </c>
      <c r="AF59">
        <f t="shared" si="282"/>
        <v>0</v>
      </c>
      <c r="AG59">
        <f t="shared" si="283"/>
        <v>0</v>
      </c>
      <c r="AH59">
        <f t="shared" si="283"/>
        <v>0</v>
      </c>
      <c r="AI59">
        <f t="shared" si="283"/>
        <v>0</v>
      </c>
      <c r="AJ59">
        <f t="shared" si="283"/>
        <v>0</v>
      </c>
      <c r="AK59">
        <f t="shared" si="284"/>
        <v>0</v>
      </c>
      <c r="AL59">
        <f t="shared" si="284"/>
        <v>0</v>
      </c>
      <c r="AM59">
        <f t="shared" si="284"/>
        <v>0</v>
      </c>
      <c r="AN59">
        <f t="shared" si="284"/>
        <v>0</v>
      </c>
      <c r="AO59">
        <f t="shared" si="285"/>
        <v>0</v>
      </c>
      <c r="AP59">
        <f t="shared" si="286"/>
        <v>0</v>
      </c>
      <c r="AQ59" s="4">
        <f t="shared" ref="AQ59" si="320">IF(G59=0,0,IF(OR(G58&gt;=4,G59&gt;=4)=TRUE,0,IF(AND(J58=0,J59=0)=TRUE,0,IF((AS58+AS59)&lt;=$T$9,0,IF((AS58+AS59)&gt;$T$9,IF(J59=0,IF(((C58+E58)*24)+$T$8&gt;(B60+D58)*24,IF(((((C58+E58)*24)+$T$8)-((B60+D58)*24)-AR60)&gt;0,(((C58+E58)*24)+$T$8)-((B60+D58)*24)-AR60,IF(((C59+E59)*24)+$T$8&gt;(B60+D58)*24,IF(((((C59+E59)*24)+$T$8)-((B60+D58)*24)-AR60)&gt;0,(((C59+E59)*24)+$T$8)-((B60+D58)*24)-AR60,0))))))))))</f>
        <v>0</v>
      </c>
      <c r="AS59" s="4">
        <f t="shared" si="288"/>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0"/>
        <v>42960</v>
      </c>
      <c r="B60" s="74">
        <f>B58+1</f>
        <v>42960</v>
      </c>
      <c r="C60" s="74">
        <f t="shared" si="271"/>
        <v>42961</v>
      </c>
      <c r="D60" s="75">
        <v>0.79166666666666663</v>
      </c>
      <c r="E60" s="76">
        <v>0.375</v>
      </c>
      <c r="F60" s="77">
        <v>1</v>
      </c>
      <c r="G60" s="78">
        <v>1</v>
      </c>
      <c r="H60" s="78"/>
      <c r="I60" s="79"/>
      <c r="J60" s="80">
        <f t="shared" si="297"/>
        <v>14.000000000058208</v>
      </c>
      <c r="K60" s="80">
        <f t="shared" si="298"/>
        <v>24.833333333255723</v>
      </c>
      <c r="L60" s="80">
        <f t="shared" si="272"/>
        <v>0</v>
      </c>
      <c r="M60" s="80">
        <f t="shared" si="273"/>
        <v>0</v>
      </c>
      <c r="N60" s="80">
        <f t="shared" si="274"/>
        <v>14.000000000058208</v>
      </c>
      <c r="O60" s="80">
        <f t="shared" si="275"/>
        <v>0</v>
      </c>
      <c r="P60" s="80">
        <f t="shared" si="276"/>
        <v>0</v>
      </c>
      <c r="Q60" s="80">
        <f t="shared" si="277"/>
        <v>0</v>
      </c>
      <c r="R60" s="81"/>
      <c r="S60" s="81"/>
      <c r="T60" s="81"/>
      <c r="U60" s="82"/>
      <c r="V60">
        <f t="shared" si="278"/>
        <v>0</v>
      </c>
      <c r="W60">
        <f t="shared" si="278"/>
        <v>0</v>
      </c>
      <c r="X60">
        <f t="shared" si="278"/>
        <v>14.000000000058208</v>
      </c>
      <c r="Y60">
        <f t="shared" si="278"/>
        <v>0</v>
      </c>
      <c r="Z60">
        <f t="shared" si="279"/>
        <v>0</v>
      </c>
      <c r="AA60">
        <f t="shared" si="280"/>
        <v>0</v>
      </c>
      <c r="AB60">
        <f t="shared" si="281"/>
        <v>0</v>
      </c>
      <c r="AC60">
        <f t="shared" si="282"/>
        <v>0</v>
      </c>
      <c r="AD60">
        <f t="shared" si="282"/>
        <v>0</v>
      </c>
      <c r="AE60">
        <f t="shared" si="282"/>
        <v>0</v>
      </c>
      <c r="AF60">
        <f t="shared" si="282"/>
        <v>0</v>
      </c>
      <c r="AG60">
        <f t="shared" si="283"/>
        <v>0</v>
      </c>
      <c r="AH60">
        <f t="shared" si="283"/>
        <v>0</v>
      </c>
      <c r="AI60">
        <f t="shared" si="283"/>
        <v>0</v>
      </c>
      <c r="AJ60">
        <f t="shared" si="283"/>
        <v>0</v>
      </c>
      <c r="AK60">
        <f t="shared" si="284"/>
        <v>0</v>
      </c>
      <c r="AL60">
        <f t="shared" si="284"/>
        <v>0</v>
      </c>
      <c r="AM60">
        <f t="shared" si="284"/>
        <v>0</v>
      </c>
      <c r="AN60">
        <f t="shared" si="284"/>
        <v>0</v>
      </c>
      <c r="AO60">
        <f t="shared" si="285"/>
        <v>0</v>
      </c>
      <c r="AP60">
        <f t="shared" si="286"/>
        <v>0</v>
      </c>
      <c r="AR60" s="4">
        <f t="shared" ref="AR60" si="321">IF(G60=0,0,IF(OR(G58&gt;=4,G59&gt;=4)=TRUE,0,IF(J60=0,0,IF(AND(J59&gt;0,(((B60+D60)-(C59+E59))*24)&lt;$T$8)=TRUE,$T$8-(((B60+D60)-(C59+E59))*24),IF(AND(J58&gt;0,(((B60+D60)-(C58+E58))*24)&lt;$T$8)=TRUE,$T$8-(((B60+D60)-(C58+E58))*24),0)))))</f>
        <v>0</v>
      </c>
      <c r="AS60" s="4">
        <f t="shared" si="288"/>
        <v>14.000000000058208</v>
      </c>
      <c r="AT60">
        <f>IF(AND(G60=1,J60&gt;0)=TRUE,1,0)</f>
        <v>1</v>
      </c>
      <c r="AU60">
        <f t="shared" ref="AU60" si="322">IF(G60=2,1,0)</f>
        <v>0</v>
      </c>
      <c r="AV60">
        <f t="shared" ref="AV60" si="323">IF(G60=3,1,0)</f>
        <v>0</v>
      </c>
      <c r="AW60">
        <f t="shared" ref="AW60" si="324">IF(G60=4,1,0)</f>
        <v>0</v>
      </c>
      <c r="AX60">
        <f t="shared" ref="AX60" si="325">IF(G60=5,1,0)</f>
        <v>0</v>
      </c>
      <c r="AY60">
        <f t="shared" ref="AY60" si="326">IF(G60=6,1,0)</f>
        <v>0</v>
      </c>
      <c r="AZ60">
        <f t="shared" ref="AZ60" si="327">IF(G60=7,1,0)</f>
        <v>0</v>
      </c>
      <c r="BA60">
        <f t="shared" ref="BA60" si="328">IF(G60=8,1,0)</f>
        <v>0</v>
      </c>
      <c r="BB60">
        <f t="shared" ref="BB60" si="329">IF(G60=9,1,0)</f>
        <v>0</v>
      </c>
    </row>
    <row r="61" spans="1:57" ht="9" customHeight="1">
      <c r="A61" s="105">
        <f>B60</f>
        <v>42960</v>
      </c>
      <c r="B61" s="106">
        <f>C60</f>
        <v>42961</v>
      </c>
      <c r="C61" s="106">
        <f t="shared" si="271"/>
        <v>42961</v>
      </c>
      <c r="D61" s="107">
        <v>0</v>
      </c>
      <c r="E61" s="108">
        <v>0</v>
      </c>
      <c r="F61" s="109">
        <v>0</v>
      </c>
      <c r="G61" s="110">
        <v>1</v>
      </c>
      <c r="H61" s="110"/>
      <c r="I61" s="111"/>
      <c r="J61" s="112">
        <f t="shared" si="297"/>
        <v>0</v>
      </c>
      <c r="K61" s="112">
        <f t="shared" si="298"/>
        <v>24.833333333255723</v>
      </c>
      <c r="L61" s="112">
        <f t="shared" si="272"/>
        <v>0</v>
      </c>
      <c r="M61" s="112">
        <f t="shared" si="273"/>
        <v>0</v>
      </c>
      <c r="N61" s="112">
        <f t="shared" si="274"/>
        <v>0</v>
      </c>
      <c r="O61" s="112">
        <f t="shared" si="275"/>
        <v>0</v>
      </c>
      <c r="P61" s="112">
        <f t="shared" si="276"/>
        <v>0</v>
      </c>
      <c r="Q61" s="112">
        <f t="shared" si="277"/>
        <v>0</v>
      </c>
      <c r="R61" s="113"/>
      <c r="S61" s="113"/>
      <c r="T61" s="113"/>
      <c r="U61" s="114"/>
      <c r="V61">
        <f t="shared" si="278"/>
        <v>0</v>
      </c>
      <c r="W61">
        <f t="shared" si="278"/>
        <v>0</v>
      </c>
      <c r="X61">
        <f t="shared" si="278"/>
        <v>0</v>
      </c>
      <c r="Y61">
        <f t="shared" si="278"/>
        <v>0</v>
      </c>
      <c r="Z61">
        <f t="shared" si="279"/>
        <v>0</v>
      </c>
      <c r="AA61">
        <f t="shared" si="280"/>
        <v>0</v>
      </c>
      <c r="AB61">
        <f t="shared" si="281"/>
        <v>0</v>
      </c>
      <c r="AC61">
        <f t="shared" si="282"/>
        <v>0</v>
      </c>
      <c r="AD61">
        <f t="shared" si="282"/>
        <v>0</v>
      </c>
      <c r="AE61">
        <f t="shared" si="282"/>
        <v>0</v>
      </c>
      <c r="AF61">
        <f t="shared" si="282"/>
        <v>0</v>
      </c>
      <c r="AG61">
        <f t="shared" si="283"/>
        <v>0</v>
      </c>
      <c r="AH61">
        <f t="shared" si="283"/>
        <v>0</v>
      </c>
      <c r="AI61">
        <f t="shared" si="283"/>
        <v>0</v>
      </c>
      <c r="AJ61">
        <f t="shared" si="283"/>
        <v>0</v>
      </c>
      <c r="AK61">
        <f t="shared" si="284"/>
        <v>0</v>
      </c>
      <c r="AL61">
        <f t="shared" si="284"/>
        <v>0</v>
      </c>
      <c r="AM61">
        <f t="shared" si="284"/>
        <v>0</v>
      </c>
      <c r="AN61">
        <f t="shared" si="284"/>
        <v>0</v>
      </c>
      <c r="AO61">
        <f t="shared" si="285"/>
        <v>0</v>
      </c>
      <c r="AP61">
        <f t="shared" si="286"/>
        <v>0</v>
      </c>
      <c r="AQ61" s="4" t="b">
        <f t="shared" ref="AQ61" si="330">IF(G61=0,0,IF(OR(G60&gt;=4,G61&gt;=4)=TRUE,0,IF(AND(J60=0,J61=0)=TRUE,0,IF((AS60+AS61)&lt;=$T$9,0,IF((AS60+AS61)&gt;$T$9,IF(J61=0,IF(((C60+E60)*24)+$T$8&gt;(B62+D60)*24,IF(((((C60+E60)*24)+$T$8)-((B62+D60)*24)-AR62)&gt;0,(((C60+E60)*24)+$T$8)-((B62+D60)*24)-AR62,IF(((C61+E61)*24)+$T$8&gt;(B62+D60)*24,IF(((((C61+E61)*24)+$T$8)-((B62+D60)*24)-AR62)&gt;0,(((C61+E61)*24)+$T$8)-((B62+D60)*24)-AR62,0))))))))))</f>
        <v>0</v>
      </c>
      <c r="AS61" s="4">
        <f t="shared" si="288"/>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1</v>
      </c>
      <c r="BD61">
        <f>IF(BC61&gt;13,1,0)</f>
        <v>0</v>
      </c>
      <c r="BE61">
        <f>IF($J60+$J61&gt;0,$BC59+1,0)</f>
        <v>1</v>
      </c>
    </row>
    <row r="62" spans="1:57" ht="9" customHeight="1">
      <c r="A62" s="73">
        <f t="shared" si="300"/>
        <v>42961</v>
      </c>
      <c r="B62" s="74">
        <f>B60+1</f>
        <v>42961</v>
      </c>
      <c r="C62" s="74">
        <f t="shared" si="271"/>
        <v>42961</v>
      </c>
      <c r="D62" s="75">
        <v>0.79166666666666663</v>
      </c>
      <c r="E62" s="76">
        <v>0.95833333333333337</v>
      </c>
      <c r="F62" s="77">
        <v>0</v>
      </c>
      <c r="G62" s="78">
        <v>1</v>
      </c>
      <c r="H62" s="78"/>
      <c r="I62" s="79"/>
      <c r="J62" s="80">
        <f t="shared" si="297"/>
        <v>4.0000000001164153</v>
      </c>
      <c r="K62" s="80">
        <f t="shared" si="298"/>
        <v>28.833333333372138</v>
      </c>
      <c r="L62" s="80">
        <f t="shared" si="272"/>
        <v>0</v>
      </c>
      <c r="M62" s="80">
        <f t="shared" si="273"/>
        <v>4.0000000001164153</v>
      </c>
      <c r="N62" s="80" t="b">
        <f t="shared" si="274"/>
        <v>0</v>
      </c>
      <c r="O62" s="80">
        <f t="shared" si="275"/>
        <v>0</v>
      </c>
      <c r="P62" s="80">
        <f t="shared" si="276"/>
        <v>0</v>
      </c>
      <c r="Q62" s="80">
        <f t="shared" si="277"/>
        <v>0</v>
      </c>
      <c r="R62" s="81"/>
      <c r="S62" s="81"/>
      <c r="T62" s="81"/>
      <c r="U62" s="82"/>
      <c r="V62">
        <f t="shared" si="278"/>
        <v>0</v>
      </c>
      <c r="W62">
        <f t="shared" si="278"/>
        <v>4.0000000001164153</v>
      </c>
      <c r="X62" t="b">
        <f t="shared" si="278"/>
        <v>0</v>
      </c>
      <c r="Y62">
        <f t="shared" si="278"/>
        <v>0</v>
      </c>
      <c r="Z62">
        <f t="shared" si="279"/>
        <v>0</v>
      </c>
      <c r="AA62">
        <f t="shared" si="280"/>
        <v>0</v>
      </c>
      <c r="AB62">
        <f t="shared" si="281"/>
        <v>0</v>
      </c>
      <c r="AC62">
        <f t="shared" si="282"/>
        <v>0</v>
      </c>
      <c r="AD62">
        <f t="shared" si="282"/>
        <v>0</v>
      </c>
      <c r="AE62">
        <f t="shared" si="282"/>
        <v>0</v>
      </c>
      <c r="AF62">
        <f t="shared" si="282"/>
        <v>0</v>
      </c>
      <c r="AG62">
        <f t="shared" si="283"/>
        <v>0</v>
      </c>
      <c r="AH62">
        <f t="shared" si="283"/>
        <v>0</v>
      </c>
      <c r="AI62">
        <f t="shared" si="283"/>
        <v>0</v>
      </c>
      <c r="AJ62">
        <f t="shared" si="283"/>
        <v>0</v>
      </c>
      <c r="AK62">
        <f t="shared" si="284"/>
        <v>0</v>
      </c>
      <c r="AL62">
        <f t="shared" si="284"/>
        <v>0</v>
      </c>
      <c r="AM62">
        <f t="shared" si="284"/>
        <v>0</v>
      </c>
      <c r="AN62">
        <f t="shared" si="284"/>
        <v>0</v>
      </c>
      <c r="AO62">
        <f t="shared" si="285"/>
        <v>0</v>
      </c>
      <c r="AP62">
        <f t="shared" si="286"/>
        <v>0</v>
      </c>
      <c r="AR62" s="4">
        <f t="shared" ref="AR62" si="331">IF(G62=0,0,IF(OR(G60&gt;=4,G61&gt;=4)=TRUE,0,IF(J62=0,0,IF(AND(J61&gt;0,(((B62+D62)-(C61+E61))*24)&lt;$T$8)=TRUE,$T$8-(((B62+D62)-(C61+E61))*24),IF(AND(J60&gt;0,(((B62+D62)-(C60+E60))*24)&lt;$T$8)=TRUE,$T$8-(((B62+D62)-(C60+E60))*24),0)))))</f>
        <v>1.0000000000582077</v>
      </c>
      <c r="AS62" s="4">
        <f t="shared" si="288"/>
        <v>4.0000000001164153</v>
      </c>
      <c r="AT62">
        <f>IF(AND(G62=1,J62&gt;0)=TRUE,1,0)</f>
        <v>1</v>
      </c>
      <c r="AU62">
        <f t="shared" ref="AU62" si="332">IF(G62=2,1,0)</f>
        <v>0</v>
      </c>
      <c r="AV62">
        <f t="shared" ref="AV62" si="333">IF(G62=3,1,0)</f>
        <v>0</v>
      </c>
      <c r="AW62">
        <f t="shared" ref="AW62" si="334">IF(G62=4,1,0)</f>
        <v>0</v>
      </c>
      <c r="AX62">
        <f t="shared" ref="AX62" si="335">IF(G62=5,1,0)</f>
        <v>0</v>
      </c>
      <c r="AY62">
        <f t="shared" ref="AY62" si="336">IF(G62=6,1,0)</f>
        <v>0</v>
      </c>
      <c r="AZ62">
        <f t="shared" ref="AZ62" si="337">IF(G62=7,1,0)</f>
        <v>0</v>
      </c>
      <c r="BA62">
        <f t="shared" ref="BA62" si="338">IF(G62=8,1,0)</f>
        <v>0</v>
      </c>
      <c r="BB62">
        <f t="shared" ref="BB62" si="339">IF(G62=9,1,0)</f>
        <v>0</v>
      </c>
    </row>
    <row r="63" spans="1:57" ht="9" customHeight="1">
      <c r="A63" s="105">
        <f>B62</f>
        <v>42961</v>
      </c>
      <c r="B63" s="106">
        <f>C62</f>
        <v>42961</v>
      </c>
      <c r="C63" s="106">
        <f t="shared" si="271"/>
        <v>42961</v>
      </c>
      <c r="D63" s="107">
        <v>0</v>
      </c>
      <c r="E63" s="108">
        <v>0</v>
      </c>
      <c r="F63" s="109">
        <v>0</v>
      </c>
      <c r="G63" s="110">
        <v>1</v>
      </c>
      <c r="H63" s="110"/>
      <c r="I63" s="111"/>
      <c r="J63" s="112">
        <f t="shared" si="297"/>
        <v>0</v>
      </c>
      <c r="K63" s="112">
        <f t="shared" si="298"/>
        <v>28.833333333372138</v>
      </c>
      <c r="L63" s="112">
        <f t="shared" si="272"/>
        <v>0</v>
      </c>
      <c r="M63" s="112">
        <f t="shared" si="273"/>
        <v>0</v>
      </c>
      <c r="N63" s="112" t="b">
        <f t="shared" si="274"/>
        <v>0</v>
      </c>
      <c r="O63" s="112">
        <f t="shared" si="275"/>
        <v>0</v>
      </c>
      <c r="P63" s="112">
        <f t="shared" si="276"/>
        <v>0</v>
      </c>
      <c r="Q63" s="112">
        <f t="shared" si="277"/>
        <v>0</v>
      </c>
      <c r="R63" s="113"/>
      <c r="S63" s="113"/>
      <c r="T63" s="113"/>
      <c r="U63" s="114"/>
      <c r="V63">
        <f t="shared" si="278"/>
        <v>0</v>
      </c>
      <c r="W63">
        <f t="shared" si="278"/>
        <v>0</v>
      </c>
      <c r="X63" t="b">
        <f t="shared" si="278"/>
        <v>0</v>
      </c>
      <c r="Y63">
        <f t="shared" si="278"/>
        <v>0</v>
      </c>
      <c r="Z63">
        <f t="shared" si="279"/>
        <v>0</v>
      </c>
      <c r="AA63">
        <f t="shared" si="280"/>
        <v>0</v>
      </c>
      <c r="AB63">
        <f t="shared" si="281"/>
        <v>0</v>
      </c>
      <c r="AC63">
        <f t="shared" si="282"/>
        <v>0</v>
      </c>
      <c r="AD63">
        <f t="shared" si="282"/>
        <v>0</v>
      </c>
      <c r="AE63">
        <f t="shared" si="282"/>
        <v>0</v>
      </c>
      <c r="AF63">
        <f t="shared" si="282"/>
        <v>0</v>
      </c>
      <c r="AG63">
        <f t="shared" si="283"/>
        <v>0</v>
      </c>
      <c r="AH63">
        <f t="shared" si="283"/>
        <v>0</v>
      </c>
      <c r="AI63">
        <f t="shared" si="283"/>
        <v>0</v>
      </c>
      <c r="AJ63">
        <f t="shared" si="283"/>
        <v>0</v>
      </c>
      <c r="AK63">
        <f t="shared" si="284"/>
        <v>0</v>
      </c>
      <c r="AL63">
        <f t="shared" si="284"/>
        <v>0</v>
      </c>
      <c r="AM63">
        <f t="shared" si="284"/>
        <v>0</v>
      </c>
      <c r="AN63">
        <f t="shared" si="284"/>
        <v>0</v>
      </c>
      <c r="AO63">
        <f t="shared" si="285"/>
        <v>0</v>
      </c>
      <c r="AP63">
        <f t="shared" si="286"/>
        <v>0</v>
      </c>
      <c r="AQ63" s="4">
        <f t="shared" ref="AQ63" si="340">IF(G63=0,0,IF(OR(G62&gt;=4,G63&gt;=4)=TRUE,0,IF(AND(J62=0,J63=0)=TRUE,0,IF((AS62+AS63)&lt;=$T$9,0,IF((AS62+AS63)&gt;$T$9,IF(J63=0,IF(((C62+E62)*24)+$T$8&gt;(B64+D62)*24,IF(((((C62+E62)*24)+$T$8)-((B64+D62)*24)-AR64)&gt;0,(((C62+E62)*24)+$T$8)-((B64+D62)*24)-AR64,IF(((C63+E63)*24)+$T$8&gt;(B64+D62)*24,IF(((((C63+E63)*24)+$T$8)-((B64+D62)*24)-AR64)&gt;0,(((C63+E63)*24)+$T$8)-((B64+D62)*24)-AR64,0))))))))))</f>
        <v>0</v>
      </c>
      <c r="AS63" s="4">
        <f t="shared" si="288"/>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2</v>
      </c>
      <c r="BD63">
        <f>IF(BC63&gt;13,1,0)</f>
        <v>0</v>
      </c>
      <c r="BE63">
        <f>IF($J62+$J63&gt;0,$BC61+1,0)</f>
        <v>2</v>
      </c>
    </row>
    <row r="64" spans="1:57" ht="9" customHeight="1">
      <c r="A64" s="73">
        <f t="shared" si="300"/>
        <v>42962</v>
      </c>
      <c r="B64" s="74">
        <f>B62+1</f>
        <v>42962</v>
      </c>
      <c r="C64" s="74">
        <f t="shared" si="271"/>
        <v>42963</v>
      </c>
      <c r="D64" s="75">
        <v>0.70833333333333337</v>
      </c>
      <c r="E64" s="76">
        <v>1.3888888888888888E-2</v>
      </c>
      <c r="F64" s="77">
        <v>1</v>
      </c>
      <c r="G64" s="78">
        <v>1</v>
      </c>
      <c r="H64" s="78"/>
      <c r="I64" s="79"/>
      <c r="J64" s="80">
        <f t="shared" si="297"/>
        <v>7.3333333333139308</v>
      </c>
      <c r="K64" s="80">
        <f t="shared" si="298"/>
        <v>36.166666666686069</v>
      </c>
      <c r="L64" s="80">
        <f t="shared" si="272"/>
        <v>0</v>
      </c>
      <c r="M64" s="80">
        <f t="shared" si="273"/>
        <v>7</v>
      </c>
      <c r="N64" s="80">
        <f t="shared" si="274"/>
        <v>0.33333333337213844</v>
      </c>
      <c r="O64" s="80">
        <f t="shared" si="275"/>
        <v>0</v>
      </c>
      <c r="P64" s="80">
        <f t="shared" si="276"/>
        <v>0</v>
      </c>
      <c r="Q64" s="80">
        <f t="shared" si="277"/>
        <v>0</v>
      </c>
      <c r="R64" s="81"/>
      <c r="S64" s="81"/>
      <c r="T64" s="81"/>
      <c r="U64" s="82"/>
      <c r="V64">
        <f t="shared" si="278"/>
        <v>0</v>
      </c>
      <c r="W64">
        <f t="shared" si="278"/>
        <v>7</v>
      </c>
      <c r="X64">
        <f t="shared" si="278"/>
        <v>0.33333333337213844</v>
      </c>
      <c r="Y64">
        <f t="shared" si="278"/>
        <v>0</v>
      </c>
      <c r="Z64">
        <f t="shared" si="279"/>
        <v>0</v>
      </c>
      <c r="AA64">
        <f t="shared" si="280"/>
        <v>0</v>
      </c>
      <c r="AB64">
        <f t="shared" si="281"/>
        <v>0</v>
      </c>
      <c r="AC64">
        <f t="shared" si="282"/>
        <v>0</v>
      </c>
      <c r="AD64">
        <f t="shared" si="282"/>
        <v>0</v>
      </c>
      <c r="AE64">
        <f t="shared" si="282"/>
        <v>0</v>
      </c>
      <c r="AF64">
        <f t="shared" si="282"/>
        <v>0</v>
      </c>
      <c r="AG64">
        <f t="shared" si="283"/>
        <v>0</v>
      </c>
      <c r="AH64">
        <f t="shared" si="283"/>
        <v>0</v>
      </c>
      <c r="AI64">
        <f t="shared" si="283"/>
        <v>0</v>
      </c>
      <c r="AJ64">
        <f t="shared" si="283"/>
        <v>0</v>
      </c>
      <c r="AK64">
        <f t="shared" si="284"/>
        <v>0</v>
      </c>
      <c r="AL64">
        <f t="shared" si="284"/>
        <v>0</v>
      </c>
      <c r="AM64">
        <f t="shared" si="284"/>
        <v>0</v>
      </c>
      <c r="AN64">
        <f t="shared" si="284"/>
        <v>0</v>
      </c>
      <c r="AO64">
        <f t="shared" si="285"/>
        <v>0</v>
      </c>
      <c r="AP64">
        <f t="shared" si="286"/>
        <v>0</v>
      </c>
      <c r="AR64" s="4">
        <f t="shared" ref="AR64" si="341">IF(G64=0,0,IF(OR(G62&gt;=4,G63&gt;=4)=TRUE,0,IF(J64=0,0,IF(AND(J63&gt;0,(((B64+D64)-(C63+E63))*24)&lt;$T$8)=TRUE,$T$8-(((B64+D64)-(C63+E63))*24),IF(AND(J62&gt;0,(((B64+D64)-(C62+E62))*24)&lt;$T$8)=TRUE,$T$8-(((B64+D64)-(C62+E62))*24),0)))))</f>
        <v>0</v>
      </c>
      <c r="AS64" s="4">
        <f t="shared" si="288"/>
        <v>7.3333333333139308</v>
      </c>
      <c r="AT64">
        <f>IF(AND(G64=1,J64&gt;0)=TRUE,1,0)</f>
        <v>1</v>
      </c>
      <c r="AU64">
        <f t="shared" ref="AU64" si="342">IF(G64=2,1,0)</f>
        <v>0</v>
      </c>
      <c r="AV64">
        <f t="shared" ref="AV64" si="343">IF(G64=3,1,0)</f>
        <v>0</v>
      </c>
      <c r="AW64">
        <f t="shared" ref="AW64" si="344">IF(G64=4,1,0)</f>
        <v>0</v>
      </c>
      <c r="AX64">
        <f t="shared" ref="AX64" si="345">IF(G64=5,1,0)</f>
        <v>0</v>
      </c>
      <c r="AY64">
        <f t="shared" ref="AY64" si="346">IF(G64=6,1,0)</f>
        <v>0</v>
      </c>
      <c r="AZ64">
        <f t="shared" ref="AZ64" si="347">IF(G64=7,1,0)</f>
        <v>0</v>
      </c>
      <c r="BA64">
        <f t="shared" ref="BA64" si="348">IF(G64=8,1,0)</f>
        <v>0</v>
      </c>
      <c r="BB64">
        <f t="shared" ref="BB64" si="349">IF(G64=9,1,0)</f>
        <v>0</v>
      </c>
    </row>
    <row r="65" spans="1:57" ht="9" customHeight="1">
      <c r="A65" s="105">
        <f>B64</f>
        <v>42962</v>
      </c>
      <c r="B65" s="106">
        <f>C64</f>
        <v>42963</v>
      </c>
      <c r="C65" s="106">
        <f t="shared" si="271"/>
        <v>42963</v>
      </c>
      <c r="D65" s="107">
        <v>0</v>
      </c>
      <c r="E65" s="108">
        <v>0</v>
      </c>
      <c r="F65" s="109">
        <v>0</v>
      </c>
      <c r="G65" s="110">
        <v>1</v>
      </c>
      <c r="H65" s="110"/>
      <c r="I65" s="111"/>
      <c r="J65" s="112">
        <f t="shared" si="297"/>
        <v>0</v>
      </c>
      <c r="K65" s="112">
        <f t="shared" si="298"/>
        <v>36.166666666686069</v>
      </c>
      <c r="L65" s="112">
        <f t="shared" si="272"/>
        <v>0</v>
      </c>
      <c r="M65" s="112">
        <f t="shared" si="273"/>
        <v>0</v>
      </c>
      <c r="N65" s="112" t="b">
        <f t="shared" si="274"/>
        <v>0</v>
      </c>
      <c r="O65" s="112">
        <f t="shared" si="275"/>
        <v>0</v>
      </c>
      <c r="P65" s="112">
        <f t="shared" si="276"/>
        <v>0</v>
      </c>
      <c r="Q65" s="112">
        <f t="shared" si="277"/>
        <v>0</v>
      </c>
      <c r="R65" s="113"/>
      <c r="S65" s="113"/>
      <c r="T65" s="113"/>
      <c r="U65" s="114"/>
      <c r="V65">
        <f t="shared" si="278"/>
        <v>0</v>
      </c>
      <c r="W65">
        <f t="shared" si="278"/>
        <v>0</v>
      </c>
      <c r="X65" t="b">
        <f t="shared" si="278"/>
        <v>0</v>
      </c>
      <c r="Y65">
        <f t="shared" si="278"/>
        <v>0</v>
      </c>
      <c r="Z65">
        <f t="shared" si="279"/>
        <v>0</v>
      </c>
      <c r="AA65">
        <f t="shared" si="280"/>
        <v>0</v>
      </c>
      <c r="AB65">
        <f t="shared" si="281"/>
        <v>0</v>
      </c>
      <c r="AC65">
        <f t="shared" si="282"/>
        <v>0</v>
      </c>
      <c r="AD65">
        <f t="shared" si="282"/>
        <v>0</v>
      </c>
      <c r="AE65">
        <f t="shared" si="282"/>
        <v>0</v>
      </c>
      <c r="AF65">
        <f t="shared" si="282"/>
        <v>0</v>
      </c>
      <c r="AG65">
        <f t="shared" si="283"/>
        <v>0</v>
      </c>
      <c r="AH65">
        <f t="shared" si="283"/>
        <v>0</v>
      </c>
      <c r="AI65">
        <f t="shared" si="283"/>
        <v>0</v>
      </c>
      <c r="AJ65">
        <f t="shared" si="283"/>
        <v>0</v>
      </c>
      <c r="AK65">
        <f t="shared" si="284"/>
        <v>0</v>
      </c>
      <c r="AL65">
        <f t="shared" si="284"/>
        <v>0</v>
      </c>
      <c r="AM65">
        <f t="shared" si="284"/>
        <v>0</v>
      </c>
      <c r="AN65">
        <f t="shared" si="284"/>
        <v>0</v>
      </c>
      <c r="AO65">
        <f t="shared" si="285"/>
        <v>0</v>
      </c>
      <c r="AP65">
        <f t="shared" si="286"/>
        <v>0</v>
      </c>
      <c r="AQ65" s="4">
        <f t="shared" ref="AQ65" si="350">IF(G65=0,0,IF(OR(G64&gt;=4,G65&gt;=4)=TRUE,0,IF(AND(J64=0,J65=0)=TRUE,0,IF((AS64+AS65)&lt;=$T$9,0,IF((AS64+AS65)&gt;$T$9,IF(J65=0,IF(((C64+E64)*24)+$T$8&gt;(B66+D64)*24,IF(((((C64+E64)*24)+$T$8)-((B66+D64)*24)-AR66)&gt;0,(((C64+E64)*24)+$T$8)-((B66+D64)*24)-AR66,IF(((C65+E65)*24)+$T$8&gt;(B66+D64)*24,IF(((((C65+E65)*24)+$T$8)-((B66+D64)*24)-AR66)&gt;0,(((C65+E65)*24)+$T$8)-((B66+D64)*24)-AR66,0))))))))))</f>
        <v>0</v>
      </c>
      <c r="AS65" s="4">
        <f t="shared" si="288"/>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3</v>
      </c>
      <c r="BD65">
        <f>IF(BC65&gt;13,1,0)</f>
        <v>0</v>
      </c>
      <c r="BE65">
        <f>IF($J64+$J65&gt;0,$BC63+1,0)</f>
        <v>3</v>
      </c>
    </row>
    <row r="66" spans="1:57" ht="9" customHeight="1">
      <c r="A66" s="73">
        <f t="shared" ref="A66" si="351">B66</f>
        <v>42963</v>
      </c>
      <c r="B66" s="74">
        <f>B64+1</f>
        <v>42963</v>
      </c>
      <c r="C66" s="74">
        <f t="shared" si="271"/>
        <v>42964</v>
      </c>
      <c r="D66" s="75">
        <v>0.70833333333333337</v>
      </c>
      <c r="E66" s="76">
        <v>0.15833333333333333</v>
      </c>
      <c r="F66" s="77">
        <v>1</v>
      </c>
      <c r="G66" s="78">
        <v>1</v>
      </c>
      <c r="H66" s="78"/>
      <c r="I66" s="79"/>
      <c r="J66" s="80">
        <f t="shared" si="297"/>
        <v>10.799999999930151</v>
      </c>
      <c r="K66" s="80">
        <f t="shared" si="298"/>
        <v>46.96666666661622</v>
      </c>
      <c r="L66" s="80">
        <f t="shared" si="272"/>
        <v>0</v>
      </c>
      <c r="M66" s="80">
        <f t="shared" si="273"/>
        <v>3.8333333334303461</v>
      </c>
      <c r="N66" s="80">
        <f t="shared" si="274"/>
        <v>0</v>
      </c>
      <c r="O66" s="80">
        <f t="shared" si="275"/>
        <v>6.96666666661622</v>
      </c>
      <c r="P66" s="80">
        <f t="shared" si="276"/>
        <v>0</v>
      </c>
      <c r="Q66" s="80">
        <f t="shared" si="277"/>
        <v>0</v>
      </c>
      <c r="R66" s="81"/>
      <c r="S66" s="81"/>
      <c r="T66" s="81"/>
      <c r="U66" s="82"/>
      <c r="V66">
        <f t="shared" si="278"/>
        <v>0</v>
      </c>
      <c r="W66">
        <f t="shared" si="278"/>
        <v>3.8333333334303461</v>
      </c>
      <c r="X66">
        <f t="shared" si="278"/>
        <v>0</v>
      </c>
      <c r="Y66">
        <f t="shared" si="278"/>
        <v>6.96666666661622</v>
      </c>
      <c r="Z66">
        <f t="shared" si="279"/>
        <v>0</v>
      </c>
      <c r="AA66">
        <f t="shared" si="280"/>
        <v>0</v>
      </c>
      <c r="AB66">
        <f t="shared" si="281"/>
        <v>0</v>
      </c>
      <c r="AC66">
        <f t="shared" si="282"/>
        <v>0</v>
      </c>
      <c r="AD66">
        <f t="shared" si="282"/>
        <v>0</v>
      </c>
      <c r="AE66">
        <f t="shared" si="282"/>
        <v>0</v>
      </c>
      <c r="AF66">
        <f t="shared" si="282"/>
        <v>0</v>
      </c>
      <c r="AG66">
        <f t="shared" si="283"/>
        <v>0</v>
      </c>
      <c r="AH66">
        <f t="shared" si="283"/>
        <v>0</v>
      </c>
      <c r="AI66">
        <f t="shared" si="283"/>
        <v>0</v>
      </c>
      <c r="AJ66">
        <f t="shared" si="283"/>
        <v>0</v>
      </c>
      <c r="AK66">
        <f t="shared" si="284"/>
        <v>0</v>
      </c>
      <c r="AL66">
        <f t="shared" si="284"/>
        <v>0</v>
      </c>
      <c r="AM66">
        <f t="shared" si="284"/>
        <v>0</v>
      </c>
      <c r="AN66">
        <f t="shared" si="284"/>
        <v>0</v>
      </c>
      <c r="AO66">
        <f t="shared" si="285"/>
        <v>0</v>
      </c>
      <c r="AP66">
        <f t="shared" si="286"/>
        <v>0</v>
      </c>
      <c r="AR66" s="4">
        <f t="shared" ref="AR66" si="352">IF(G66=0,0,IF(OR(G64&gt;=4,G65&gt;=4)=TRUE,0,IF(J66=0,0,IF(AND(J65&gt;0,(((B66+D66)-(C65+E65))*24)&lt;$T$8)=TRUE,$T$8-(((B66+D66)-(C65+E65))*24),IF(AND(J64&gt;0,(((B66+D66)-(C64+E64))*24)&lt;$T$8)=TRUE,$T$8-(((B66+D66)-(C64+E64))*24),0)))))</f>
        <v>0</v>
      </c>
      <c r="AS66" s="4">
        <f t="shared" si="288"/>
        <v>10.799999999930151</v>
      </c>
      <c r="AT66">
        <f>IF(AND(G66=1,J66&gt;0)=TRUE,1,0)</f>
        <v>1</v>
      </c>
      <c r="AU66">
        <f t="shared" ref="AU66" si="353">IF(G66=2,1,0)</f>
        <v>0</v>
      </c>
      <c r="AV66">
        <f t="shared" ref="AV66" si="354">IF(G66=3,1,0)</f>
        <v>0</v>
      </c>
      <c r="AW66">
        <f t="shared" ref="AW66" si="355">IF(G66=4,1,0)</f>
        <v>0</v>
      </c>
      <c r="AX66">
        <f t="shared" ref="AX66" si="356">IF(G66=5,1,0)</f>
        <v>0</v>
      </c>
      <c r="AY66">
        <f t="shared" ref="AY66" si="357">IF(G66=6,1,0)</f>
        <v>0</v>
      </c>
      <c r="AZ66">
        <f t="shared" ref="AZ66" si="358">IF(G66=7,1,0)</f>
        <v>0</v>
      </c>
      <c r="BA66">
        <f t="shared" ref="BA66" si="359">IF(G66=8,1,0)</f>
        <v>0</v>
      </c>
      <c r="BB66">
        <f t="shared" ref="BB66" si="360">IF(G66=9,1,0)</f>
        <v>0</v>
      </c>
    </row>
    <row r="67" spans="1:57" ht="9" customHeight="1">
      <c r="A67" s="83">
        <f>B66</f>
        <v>42963</v>
      </c>
      <c r="B67" s="84">
        <f>C66</f>
        <v>42964</v>
      </c>
      <c r="C67" s="84">
        <f t="shared" si="271"/>
        <v>42964</v>
      </c>
      <c r="D67" s="85">
        <v>0</v>
      </c>
      <c r="E67" s="86">
        <v>0</v>
      </c>
      <c r="F67" s="87">
        <v>0</v>
      </c>
      <c r="G67" s="88">
        <v>1</v>
      </c>
      <c r="H67" s="88"/>
      <c r="I67" s="89"/>
      <c r="J67" s="90">
        <f t="shared" si="297"/>
        <v>0</v>
      </c>
      <c r="K67" s="90">
        <f t="shared" si="298"/>
        <v>46.96666666661622</v>
      </c>
      <c r="L67" s="90">
        <f t="shared" si="272"/>
        <v>0</v>
      </c>
      <c r="M67" s="90">
        <f t="shared" si="273"/>
        <v>0</v>
      </c>
      <c r="N67" s="90">
        <f t="shared" si="274"/>
        <v>0</v>
      </c>
      <c r="O67" s="90">
        <f t="shared" si="275"/>
        <v>0</v>
      </c>
      <c r="P67" s="90">
        <f t="shared" si="276"/>
        <v>0</v>
      </c>
      <c r="Q67" s="90">
        <f t="shared" si="277"/>
        <v>0</v>
      </c>
      <c r="R67" s="91"/>
      <c r="S67" s="91"/>
      <c r="T67" s="91"/>
      <c r="U67" s="92"/>
      <c r="V67">
        <f t="shared" si="278"/>
        <v>0</v>
      </c>
      <c r="W67">
        <f t="shared" si="278"/>
        <v>0</v>
      </c>
      <c r="X67">
        <f t="shared" si="278"/>
        <v>0</v>
      </c>
      <c r="Y67">
        <f t="shared" si="278"/>
        <v>0</v>
      </c>
      <c r="Z67">
        <f t="shared" si="279"/>
        <v>0</v>
      </c>
      <c r="AA67">
        <f t="shared" si="280"/>
        <v>0</v>
      </c>
      <c r="AB67">
        <f t="shared" si="281"/>
        <v>0</v>
      </c>
      <c r="AC67">
        <f t="shared" si="282"/>
        <v>0</v>
      </c>
      <c r="AD67">
        <f t="shared" si="282"/>
        <v>0</v>
      </c>
      <c r="AE67">
        <f t="shared" si="282"/>
        <v>0</v>
      </c>
      <c r="AF67">
        <f t="shared" si="282"/>
        <v>0</v>
      </c>
      <c r="AG67">
        <f t="shared" si="283"/>
        <v>0</v>
      </c>
      <c r="AH67">
        <f t="shared" si="283"/>
        <v>0</v>
      </c>
      <c r="AI67">
        <f t="shared" si="283"/>
        <v>0</v>
      </c>
      <c r="AJ67">
        <f t="shared" si="283"/>
        <v>0</v>
      </c>
      <c r="AK67">
        <f t="shared" si="284"/>
        <v>0</v>
      </c>
      <c r="AL67">
        <f t="shared" si="284"/>
        <v>0</v>
      </c>
      <c r="AM67">
        <f t="shared" si="284"/>
        <v>0</v>
      </c>
      <c r="AN67">
        <f t="shared" si="284"/>
        <v>0</v>
      </c>
      <c r="AO67">
        <f t="shared" si="285"/>
        <v>0</v>
      </c>
      <c r="AP67">
        <f t="shared" si="286"/>
        <v>0</v>
      </c>
      <c r="AQ67" s="4">
        <f t="shared" ref="AQ67" si="361">IF(G67=0,0,IF(OR(G66&gt;=4,G67&gt;=4)=TRUE,0,IF(AND(J66=0,J67=0)=TRUE,0,IF((AS66+AS67)&lt;=$T$9,0,IF((AS66+AS67)&gt;$T$9,IF(J67=0,IF(((C66+E66)*24)+$T$8&gt;(B68+D66)*24,IF(((((C66+E66)*24)+$T$8)-((B68+D66)*24)-AR68)&gt;0,(((C66+E66)*24)+$T$8)-((B68+D66)*24)-AR68,IF(((C67+E67)*24)+$T$8&gt;(B68+D66)*24,IF(((((C67+E67)*24)+$T$8)-((B68+D66)*24)-AR68)&gt;0,(((C67+E67)*24)+$T$8)-((B68+D66)*24)-AR68,0))))))))))</f>
        <v>0</v>
      </c>
      <c r="AS67" s="4">
        <f t="shared" si="288"/>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4</v>
      </c>
      <c r="BD67">
        <f>IF(BC67&gt;13,1,0)</f>
        <v>0</v>
      </c>
      <c r="BE67">
        <f>IF($J66+$J67&gt;0,$BC65+1,0)</f>
        <v>4</v>
      </c>
    </row>
    <row r="68" spans="1:57" ht="9" customHeight="1">
      <c r="A68" s="62">
        <f>B68</f>
        <v>42964</v>
      </c>
      <c r="B68" s="64">
        <f>B66+1</f>
        <v>42964</v>
      </c>
      <c r="C68" s="64">
        <f t="shared" ref="C68:C81" si="362">B68+F68</f>
        <v>42965</v>
      </c>
      <c r="D68" s="65">
        <v>0.88055555555555554</v>
      </c>
      <c r="E68" s="66">
        <v>0.45833333333333331</v>
      </c>
      <c r="F68" s="67">
        <v>1</v>
      </c>
      <c r="G68" s="68">
        <v>1</v>
      </c>
      <c r="H68" s="68"/>
      <c r="I68" s="69"/>
      <c r="J68" s="70">
        <f>((C68+E68)-(B68+D68))*24</f>
        <v>13.866666666639503</v>
      </c>
      <c r="K68" s="70">
        <f>IF(OR(G68=4,G68&gt;=8)=TRUE,0,J68)</f>
        <v>13.866666666639503</v>
      </c>
      <c r="L68" s="70">
        <f t="shared" ref="L68:L81" si="363">IF(J68-(O68+N68+M68+P68+Q68)&lt;0,0,J68-(O68+N68+M68+P68+Q68))</f>
        <v>0</v>
      </c>
      <c r="M68" s="70">
        <f t="shared" ref="M68:M81" si="364">IF(Q68+P68&gt;0,0,IF(K68-J68&gt;$O$9,0,IF((B68+D68)&gt;(B68+$O$2),J68-O68-N68,IF(((((C68+E68)*24)-((B68+$O$2)*24)))-O68-N68&gt;0,((((C68+E68)*24)-((B68+$O$2)*24)))-O68-N68,0))))</f>
        <v>2.8666666665812954</v>
      </c>
      <c r="N68" s="70">
        <f t="shared" ref="N68:N81" si="365">IF(Q68+P68&gt;0,0,IF(K68-J68&gt;$O$9,0,IF(WEEKDAY(A68,2)&gt;5,J68-O68,IF((B68+D68)&gt;(B68+$O$3),J68-O68,IF(((C68+E68)&gt;(B68+$O$3)),IF(((((C68+E68)-(B68+$O$3))*24)-O68)&gt;0,(((C68+E68)-(B68+$O$3))*24)-O68,0))))))</f>
        <v>11.000000000058208</v>
      </c>
      <c r="O68" s="70">
        <f t="shared" ref="O68:O81" si="366">IF(Q68+P68&gt;0,0,IF((K68-J68)&gt;=$O$9,J68,IF(K68&gt;$O$9,K68-$O$9,0)))</f>
        <v>0</v>
      </c>
      <c r="P68" s="70">
        <f t="shared" ref="P68:P81" si="367">IF(G68=2,J68,0)</f>
        <v>0</v>
      </c>
      <c r="Q68" s="70">
        <f t="shared" ref="Q68:Q81" si="368">IF(G68=3,J68,0)</f>
        <v>0</v>
      </c>
      <c r="R68" s="71"/>
      <c r="S68" s="71"/>
      <c r="T68" s="71"/>
      <c r="U68" s="72"/>
      <c r="V68">
        <f t="shared" ref="V68:Y81" si="369">IF($G68=1,L68,0)</f>
        <v>0</v>
      </c>
      <c r="W68">
        <f t="shared" si="369"/>
        <v>2.8666666665812954</v>
      </c>
      <c r="X68">
        <f t="shared" si="369"/>
        <v>11.000000000058208</v>
      </c>
      <c r="Y68">
        <f t="shared" si="369"/>
        <v>0</v>
      </c>
      <c r="Z68">
        <f t="shared" ref="Z68:Z81" si="370">IF($G68=2,P68,0)</f>
        <v>0</v>
      </c>
      <c r="AA68">
        <f t="shared" ref="AA68:AA81" si="371">IF($G68=3,Q68,0)</f>
        <v>0</v>
      </c>
      <c r="AB68">
        <f t="shared" ref="AB68:AB81" si="372">IF($G68=4,H68,0)</f>
        <v>0</v>
      </c>
      <c r="AC68">
        <f t="shared" ref="AC68:AF81" si="373">IF($G68=5,L68,0)</f>
        <v>0</v>
      </c>
      <c r="AD68">
        <f t="shared" si="373"/>
        <v>0</v>
      </c>
      <c r="AE68">
        <f t="shared" si="373"/>
        <v>0</v>
      </c>
      <c r="AF68">
        <f t="shared" si="373"/>
        <v>0</v>
      </c>
      <c r="AG68">
        <f t="shared" ref="AG68:AJ81" si="374">IF($G68=6,L68,0)</f>
        <v>0</v>
      </c>
      <c r="AH68">
        <f t="shared" si="374"/>
        <v>0</v>
      </c>
      <c r="AI68">
        <f t="shared" si="374"/>
        <v>0</v>
      </c>
      <c r="AJ68">
        <f t="shared" si="374"/>
        <v>0</v>
      </c>
      <c r="AK68">
        <f t="shared" ref="AK68:AN81" si="375">IF($G68=7,L68,0)</f>
        <v>0</v>
      </c>
      <c r="AL68">
        <f t="shared" si="375"/>
        <v>0</v>
      </c>
      <c r="AM68">
        <f t="shared" si="375"/>
        <v>0</v>
      </c>
      <c r="AN68">
        <f t="shared" si="375"/>
        <v>0</v>
      </c>
      <c r="AO68">
        <f t="shared" ref="AO68:AO81" si="376">IF($G68=8,H68,0)</f>
        <v>0</v>
      </c>
      <c r="AP68">
        <f t="shared" ref="AP68:AP81" si="377">IF($G68=9,H68,0)</f>
        <v>0</v>
      </c>
      <c r="AR68" s="4">
        <f t="shared" ref="AR68" si="378">IF(G68=0,0,IF(OR(G66&gt;=4,G67&gt;=4)=TRUE,0,IF(J68=0,0,IF(AND(J67&gt;0,(((B68+D68)-(C67+E67))*24)&lt;$T$8)=TRUE,$T$8-(((B68+D68)-(C67+E67))*24),IF(AND(J66&gt;0,(((B68+D68)-(C66+E66))*24)&lt;$T$8)=TRUE,$T$8-(((B68+D68)-(C66+E66))*24),0)))))</f>
        <v>0</v>
      </c>
      <c r="AS68" s="4">
        <f t="shared" ref="AS68:AS81" si="379">IF(AND(G68&gt;=1,G68&lt;=3)=TRUE,J68,0)</f>
        <v>13.866666666639503</v>
      </c>
      <c r="AT68">
        <f>IF(AND(G68=1,J68&gt;0)=TRUE,1,0)</f>
        <v>1</v>
      </c>
      <c r="AU68">
        <f t="shared" ref="AU68" si="380">IF(G68=2,1,0)</f>
        <v>0</v>
      </c>
      <c r="AV68">
        <f t="shared" ref="AV68" si="381">IF(G68=3,1,0)</f>
        <v>0</v>
      </c>
      <c r="AW68">
        <f t="shared" ref="AW68" si="382">IF(G68=4,1,0)</f>
        <v>0</v>
      </c>
      <c r="AX68">
        <f t="shared" ref="AX68" si="383">IF(G68=5,1,0)</f>
        <v>0</v>
      </c>
      <c r="AY68">
        <f t="shared" ref="AY68" si="384">IF(G68=6,1,0)</f>
        <v>0</v>
      </c>
      <c r="AZ68">
        <f t="shared" ref="AZ68" si="385">IF(G68=7,1,0)</f>
        <v>0</v>
      </c>
      <c r="BA68">
        <f t="shared" ref="BA68" si="386">IF(G68=8,1,0)</f>
        <v>0</v>
      </c>
      <c r="BB68">
        <f t="shared" ref="BB68" si="387">IF(G68=9,1,0)</f>
        <v>0</v>
      </c>
    </row>
    <row r="69" spans="1:57" ht="9" customHeight="1">
      <c r="A69" s="105">
        <f>B68</f>
        <v>42964</v>
      </c>
      <c r="B69" s="106">
        <f>C68</f>
        <v>42965</v>
      </c>
      <c r="C69" s="106">
        <f t="shared" si="362"/>
        <v>42965</v>
      </c>
      <c r="D69" s="107">
        <v>0</v>
      </c>
      <c r="E69" s="108">
        <v>0</v>
      </c>
      <c r="F69" s="109">
        <v>0</v>
      </c>
      <c r="G69" s="110">
        <v>1</v>
      </c>
      <c r="H69" s="110"/>
      <c r="I69" s="111"/>
      <c r="J69" s="112">
        <f t="shared" ref="J69:J81" si="388">((C69+E69)-(B69+D69))*24</f>
        <v>0</v>
      </c>
      <c r="K69" s="112">
        <f t="shared" ref="K69:K81" si="389">IF(OR(G69=4,G69&gt;=8)=TRUE,K68,K68+J69)</f>
        <v>13.866666666639503</v>
      </c>
      <c r="L69" s="112">
        <f t="shared" si="363"/>
        <v>0</v>
      </c>
      <c r="M69" s="112">
        <f t="shared" si="364"/>
        <v>0</v>
      </c>
      <c r="N69" s="112" t="b">
        <f t="shared" si="365"/>
        <v>0</v>
      </c>
      <c r="O69" s="112">
        <f t="shared" si="366"/>
        <v>0</v>
      </c>
      <c r="P69" s="112">
        <f t="shared" si="367"/>
        <v>0</v>
      </c>
      <c r="Q69" s="112">
        <f t="shared" si="368"/>
        <v>0</v>
      </c>
      <c r="R69" s="113"/>
      <c r="S69" s="113"/>
      <c r="T69" s="113"/>
      <c r="U69" s="114"/>
      <c r="V69">
        <f t="shared" si="369"/>
        <v>0</v>
      </c>
      <c r="W69">
        <f t="shared" si="369"/>
        <v>0</v>
      </c>
      <c r="X69" t="b">
        <f t="shared" si="369"/>
        <v>0</v>
      </c>
      <c r="Y69">
        <f t="shared" si="369"/>
        <v>0</v>
      </c>
      <c r="Z69">
        <f t="shared" si="370"/>
        <v>0</v>
      </c>
      <c r="AA69">
        <f t="shared" si="371"/>
        <v>0</v>
      </c>
      <c r="AB69">
        <f t="shared" si="372"/>
        <v>0</v>
      </c>
      <c r="AC69">
        <f t="shared" si="373"/>
        <v>0</v>
      </c>
      <c r="AD69">
        <f t="shared" si="373"/>
        <v>0</v>
      </c>
      <c r="AE69">
        <f t="shared" si="373"/>
        <v>0</v>
      </c>
      <c r="AF69">
        <f t="shared" si="373"/>
        <v>0</v>
      </c>
      <c r="AG69">
        <f t="shared" si="374"/>
        <v>0</v>
      </c>
      <c r="AH69">
        <f t="shared" si="374"/>
        <v>0</v>
      </c>
      <c r="AI69">
        <f t="shared" si="374"/>
        <v>0</v>
      </c>
      <c r="AJ69">
        <f t="shared" si="374"/>
        <v>0</v>
      </c>
      <c r="AK69">
        <f t="shared" si="375"/>
        <v>0</v>
      </c>
      <c r="AL69">
        <f t="shared" si="375"/>
        <v>0</v>
      </c>
      <c r="AM69">
        <f t="shared" si="375"/>
        <v>0</v>
      </c>
      <c r="AN69">
        <f t="shared" si="375"/>
        <v>0</v>
      </c>
      <c r="AO69">
        <f t="shared" si="376"/>
        <v>0</v>
      </c>
      <c r="AP69">
        <f t="shared" si="377"/>
        <v>0</v>
      </c>
      <c r="AQ69" s="4" t="b">
        <f t="shared" ref="AQ69" si="390">IF(G69=0,0,IF(OR(G68&gt;=4,G69&gt;=4)=TRUE,0,IF(AND(J68=0,J69=0)=TRUE,0,IF((AS68+AS69)&lt;=$T$9,0,IF((AS68+AS69)&gt;$T$9,IF(J69=0,IF(((C68+E68)*24)+$T$8&gt;(B70+D68)*24,IF(((((C68+E68)*24)+$T$8)-((B70+D68)*24)-AR70)&gt;0,(((C68+E68)*24)+$T$8)-((B70+D68)*24)-AR70,IF(((C69+E69)*24)+$T$8&gt;(B70+D68)*24,IF(((((C69+E69)*24)+$T$8)-((B70+D68)*24)-AR70)&gt;0,(((C69+E69)*24)+$T$8)-((B70+D68)*24)-AR70,0))))))))))</f>
        <v>0</v>
      </c>
      <c r="AS69" s="4">
        <f t="shared" si="379"/>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5</v>
      </c>
      <c r="BD69">
        <f>IF(BC69&gt;13,1,0)</f>
        <v>0</v>
      </c>
      <c r="BE69">
        <f>IF($J68+$J69&gt;0,$BC67+1,0)</f>
        <v>5</v>
      </c>
    </row>
    <row r="70" spans="1:57" ht="9" customHeight="1">
      <c r="A70" s="73">
        <f t="shared" ref="A70:A78" si="391">B70</f>
        <v>42965</v>
      </c>
      <c r="B70" s="74">
        <f>B68+1</f>
        <v>42965</v>
      </c>
      <c r="C70" s="74">
        <f t="shared" si="362"/>
        <v>42966</v>
      </c>
      <c r="D70" s="75">
        <v>0.79166666666666663</v>
      </c>
      <c r="E70" s="76">
        <v>0.17361111111111113</v>
      </c>
      <c r="F70" s="77">
        <v>1</v>
      </c>
      <c r="G70" s="78">
        <v>1</v>
      </c>
      <c r="H70" s="78"/>
      <c r="I70" s="79"/>
      <c r="J70" s="80">
        <f t="shared" si="388"/>
        <v>9.1666666666860692</v>
      </c>
      <c r="K70" s="80">
        <f t="shared" si="389"/>
        <v>23.033333333325572</v>
      </c>
      <c r="L70" s="80">
        <f t="shared" si="363"/>
        <v>0</v>
      </c>
      <c r="M70" s="80">
        <f t="shared" si="364"/>
        <v>5.0000000000582077</v>
      </c>
      <c r="N70" s="80">
        <f t="shared" si="365"/>
        <v>4.1666666666278616</v>
      </c>
      <c r="O70" s="80">
        <f t="shared" si="366"/>
        <v>0</v>
      </c>
      <c r="P70" s="80">
        <f t="shared" si="367"/>
        <v>0</v>
      </c>
      <c r="Q70" s="80">
        <f t="shared" si="368"/>
        <v>0</v>
      </c>
      <c r="R70" s="81"/>
      <c r="S70" s="81"/>
      <c r="T70" s="81"/>
      <c r="U70" s="82"/>
      <c r="V70">
        <f t="shared" si="369"/>
        <v>0</v>
      </c>
      <c r="W70">
        <f t="shared" si="369"/>
        <v>5.0000000000582077</v>
      </c>
      <c r="X70">
        <f t="shared" si="369"/>
        <v>4.1666666666278616</v>
      </c>
      <c r="Y70">
        <f t="shared" si="369"/>
        <v>0</v>
      </c>
      <c r="Z70">
        <f t="shared" si="370"/>
        <v>0</v>
      </c>
      <c r="AA70">
        <f t="shared" si="371"/>
        <v>0</v>
      </c>
      <c r="AB70">
        <f t="shared" si="372"/>
        <v>0</v>
      </c>
      <c r="AC70">
        <f t="shared" si="373"/>
        <v>0</v>
      </c>
      <c r="AD70">
        <f t="shared" si="373"/>
        <v>0</v>
      </c>
      <c r="AE70">
        <f t="shared" si="373"/>
        <v>0</v>
      </c>
      <c r="AF70">
        <f t="shared" si="373"/>
        <v>0</v>
      </c>
      <c r="AG70">
        <f t="shared" si="374"/>
        <v>0</v>
      </c>
      <c r="AH70">
        <f t="shared" si="374"/>
        <v>0</v>
      </c>
      <c r="AI70">
        <f t="shared" si="374"/>
        <v>0</v>
      </c>
      <c r="AJ70">
        <f t="shared" si="374"/>
        <v>0</v>
      </c>
      <c r="AK70">
        <f t="shared" si="375"/>
        <v>0</v>
      </c>
      <c r="AL70">
        <f t="shared" si="375"/>
        <v>0</v>
      </c>
      <c r="AM70">
        <f t="shared" si="375"/>
        <v>0</v>
      </c>
      <c r="AN70">
        <f t="shared" si="375"/>
        <v>0</v>
      </c>
      <c r="AO70">
        <f t="shared" si="376"/>
        <v>0</v>
      </c>
      <c r="AP70">
        <f t="shared" si="377"/>
        <v>0</v>
      </c>
      <c r="AR70" s="4">
        <f t="shared" ref="AR70" si="392">IF(G70=0,0,IF(OR(G68&gt;=4,G69&gt;=4)=TRUE,0,IF(J70=0,0,IF(AND(J69&gt;0,(((B70+D70)-(C69+E69))*24)&lt;$T$8)=TRUE,$T$8-(((B70+D70)-(C69+E69))*24),IF(AND(J68&gt;0,(((B70+D70)-(C68+E68))*24)&lt;$T$8)=TRUE,$T$8-(((B70+D70)-(C68+E68))*24),0)))))</f>
        <v>3.0000000001164153</v>
      </c>
      <c r="AS70" s="4">
        <f t="shared" si="379"/>
        <v>9.1666666666860692</v>
      </c>
      <c r="AT70">
        <f>IF(AND(G70=1,J70&gt;0)=TRUE,1,0)</f>
        <v>1</v>
      </c>
      <c r="AU70">
        <f t="shared" ref="AU70" si="393">IF(G70=2,1,0)</f>
        <v>0</v>
      </c>
      <c r="AV70">
        <f t="shared" ref="AV70" si="394">IF(G70=3,1,0)</f>
        <v>0</v>
      </c>
      <c r="AW70">
        <f t="shared" ref="AW70" si="395">IF(G70=4,1,0)</f>
        <v>0</v>
      </c>
      <c r="AX70">
        <f t="shared" ref="AX70" si="396">IF(G70=5,1,0)</f>
        <v>0</v>
      </c>
      <c r="AY70">
        <f t="shared" ref="AY70" si="397">IF(G70=6,1,0)</f>
        <v>0</v>
      </c>
      <c r="AZ70">
        <f t="shared" ref="AZ70" si="398">IF(G70=7,1,0)</f>
        <v>0</v>
      </c>
      <c r="BA70">
        <f t="shared" ref="BA70" si="399">IF(G70=8,1,0)</f>
        <v>0</v>
      </c>
      <c r="BB70">
        <f t="shared" ref="BB70" si="400">IF(G70=9,1,0)</f>
        <v>0</v>
      </c>
    </row>
    <row r="71" spans="1:57" ht="9" customHeight="1">
      <c r="A71" s="105">
        <f>B70</f>
        <v>42965</v>
      </c>
      <c r="B71" s="106">
        <f>C70</f>
        <v>42966</v>
      </c>
      <c r="C71" s="106">
        <f t="shared" si="362"/>
        <v>42966</v>
      </c>
      <c r="D71" s="107">
        <v>0</v>
      </c>
      <c r="E71" s="108">
        <v>0</v>
      </c>
      <c r="F71" s="109">
        <v>0</v>
      </c>
      <c r="G71" s="110">
        <v>1</v>
      </c>
      <c r="H71" s="110"/>
      <c r="I71" s="111"/>
      <c r="J71" s="112">
        <f t="shared" si="388"/>
        <v>0</v>
      </c>
      <c r="K71" s="112">
        <f t="shared" si="389"/>
        <v>23.033333333325572</v>
      </c>
      <c r="L71" s="112">
        <f t="shared" si="363"/>
        <v>0</v>
      </c>
      <c r="M71" s="112">
        <f t="shared" si="364"/>
        <v>0</v>
      </c>
      <c r="N71" s="112" t="b">
        <f t="shared" si="365"/>
        <v>0</v>
      </c>
      <c r="O71" s="112">
        <f t="shared" si="366"/>
        <v>0</v>
      </c>
      <c r="P71" s="112">
        <f t="shared" si="367"/>
        <v>0</v>
      </c>
      <c r="Q71" s="112">
        <f t="shared" si="368"/>
        <v>0</v>
      </c>
      <c r="R71" s="113"/>
      <c r="S71" s="113"/>
      <c r="T71" s="113"/>
      <c r="U71" s="114"/>
      <c r="V71">
        <f t="shared" si="369"/>
        <v>0</v>
      </c>
      <c r="W71">
        <f t="shared" si="369"/>
        <v>0</v>
      </c>
      <c r="X71" t="b">
        <f t="shared" si="369"/>
        <v>0</v>
      </c>
      <c r="Y71">
        <f t="shared" si="369"/>
        <v>0</v>
      </c>
      <c r="Z71">
        <f t="shared" si="370"/>
        <v>0</v>
      </c>
      <c r="AA71">
        <f t="shared" si="371"/>
        <v>0</v>
      </c>
      <c r="AB71">
        <f t="shared" si="372"/>
        <v>0</v>
      </c>
      <c r="AC71">
        <f t="shared" si="373"/>
        <v>0</v>
      </c>
      <c r="AD71">
        <f t="shared" si="373"/>
        <v>0</v>
      </c>
      <c r="AE71">
        <f t="shared" si="373"/>
        <v>0</v>
      </c>
      <c r="AF71">
        <f t="shared" si="373"/>
        <v>0</v>
      </c>
      <c r="AG71">
        <f t="shared" si="374"/>
        <v>0</v>
      </c>
      <c r="AH71">
        <f t="shared" si="374"/>
        <v>0</v>
      </c>
      <c r="AI71">
        <f t="shared" si="374"/>
        <v>0</v>
      </c>
      <c r="AJ71">
        <f t="shared" si="374"/>
        <v>0</v>
      </c>
      <c r="AK71">
        <f t="shared" si="375"/>
        <v>0</v>
      </c>
      <c r="AL71">
        <f t="shared" si="375"/>
        <v>0</v>
      </c>
      <c r="AM71">
        <f t="shared" si="375"/>
        <v>0</v>
      </c>
      <c r="AN71">
        <f t="shared" si="375"/>
        <v>0</v>
      </c>
      <c r="AO71">
        <f t="shared" si="376"/>
        <v>0</v>
      </c>
      <c r="AP71">
        <f t="shared" si="377"/>
        <v>0</v>
      </c>
      <c r="AQ71" s="4">
        <f t="shared" ref="AQ71" si="401">IF(G71=0,0,IF(OR(G70&gt;=4,G71&gt;=4)=TRUE,0,IF(AND(J70=0,J71=0)=TRUE,0,IF((AS70+AS71)&lt;=$T$9,0,IF((AS70+AS71)&gt;$T$9,IF(J71=0,IF(((C70+E70)*24)+$T$8&gt;(B72+D70)*24,IF(((((C70+E70)*24)+$T$8)-((B72+D70)*24)-AR72)&gt;0,(((C70+E70)*24)+$T$8)-((B72+D70)*24)-AR72,IF(((C71+E71)*24)+$T$8&gt;(B72+D70)*24,IF(((((C71+E71)*24)+$T$8)-((B72+D70)*24)-AR72)&gt;0,(((C71+E71)*24)+$T$8)-((B72+D70)*24)-AR72,0))))))))))</f>
        <v>0</v>
      </c>
      <c r="AS71" s="4">
        <f t="shared" si="379"/>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6</v>
      </c>
      <c r="BD71">
        <f>IF(BC71&gt;13,1,0)</f>
        <v>0</v>
      </c>
      <c r="BE71">
        <f>IF($J70+$J71&gt;0,$BC69+1,0)</f>
        <v>6</v>
      </c>
    </row>
    <row r="72" spans="1:57" ht="9" customHeight="1">
      <c r="A72" s="73">
        <f t="shared" si="391"/>
        <v>42966</v>
      </c>
      <c r="B72" s="74">
        <f>B70+1</f>
        <v>42966</v>
      </c>
      <c r="C72" s="74">
        <f t="shared" si="362"/>
        <v>42966</v>
      </c>
      <c r="D72" s="75">
        <v>0</v>
      </c>
      <c r="E72" s="76">
        <v>0</v>
      </c>
      <c r="F72" s="77">
        <v>0</v>
      </c>
      <c r="G72" s="78">
        <v>1</v>
      </c>
      <c r="H72" s="78"/>
      <c r="I72" s="79"/>
      <c r="J72" s="80">
        <f t="shared" si="388"/>
        <v>0</v>
      </c>
      <c r="K72" s="80">
        <f t="shared" si="389"/>
        <v>23.033333333325572</v>
      </c>
      <c r="L72" s="80">
        <f t="shared" si="363"/>
        <v>0</v>
      </c>
      <c r="M72" s="80">
        <f t="shared" si="364"/>
        <v>0</v>
      </c>
      <c r="N72" s="80">
        <f t="shared" si="365"/>
        <v>0</v>
      </c>
      <c r="O72" s="80">
        <f t="shared" si="366"/>
        <v>0</v>
      </c>
      <c r="P72" s="80">
        <f t="shared" si="367"/>
        <v>0</v>
      </c>
      <c r="Q72" s="80">
        <f t="shared" si="368"/>
        <v>0</v>
      </c>
      <c r="R72" s="81"/>
      <c r="S72" s="81"/>
      <c r="T72" s="81"/>
      <c r="U72" s="82"/>
      <c r="V72">
        <f t="shared" si="369"/>
        <v>0</v>
      </c>
      <c r="W72">
        <f t="shared" si="369"/>
        <v>0</v>
      </c>
      <c r="X72">
        <f t="shared" si="369"/>
        <v>0</v>
      </c>
      <c r="Y72">
        <f t="shared" si="369"/>
        <v>0</v>
      </c>
      <c r="Z72">
        <f t="shared" si="370"/>
        <v>0</v>
      </c>
      <c r="AA72">
        <f t="shared" si="371"/>
        <v>0</v>
      </c>
      <c r="AB72">
        <f t="shared" si="372"/>
        <v>0</v>
      </c>
      <c r="AC72">
        <f t="shared" si="373"/>
        <v>0</v>
      </c>
      <c r="AD72">
        <f t="shared" si="373"/>
        <v>0</v>
      </c>
      <c r="AE72">
        <f t="shared" si="373"/>
        <v>0</v>
      </c>
      <c r="AF72">
        <f t="shared" si="373"/>
        <v>0</v>
      </c>
      <c r="AG72">
        <f t="shared" si="374"/>
        <v>0</v>
      </c>
      <c r="AH72">
        <f t="shared" si="374"/>
        <v>0</v>
      </c>
      <c r="AI72">
        <f t="shared" si="374"/>
        <v>0</v>
      </c>
      <c r="AJ72">
        <f t="shared" si="374"/>
        <v>0</v>
      </c>
      <c r="AK72">
        <f t="shared" si="375"/>
        <v>0</v>
      </c>
      <c r="AL72">
        <f t="shared" si="375"/>
        <v>0</v>
      </c>
      <c r="AM72">
        <f t="shared" si="375"/>
        <v>0</v>
      </c>
      <c r="AN72">
        <f t="shared" si="375"/>
        <v>0</v>
      </c>
      <c r="AO72">
        <f t="shared" si="376"/>
        <v>0</v>
      </c>
      <c r="AP72">
        <f t="shared" si="377"/>
        <v>0</v>
      </c>
      <c r="AR72" s="4">
        <f t="shared" ref="AR72" si="402">IF(G72=0,0,IF(OR(G70&gt;=4,G71&gt;=4)=TRUE,0,IF(J72=0,0,IF(AND(J71&gt;0,(((B72+D72)-(C71+E71))*24)&lt;$T$8)=TRUE,$T$8-(((B72+D72)-(C71+E71))*24),IF(AND(J70&gt;0,(((B72+D72)-(C70+E70))*24)&lt;$T$8)=TRUE,$T$8-(((B72+D72)-(C70+E70))*24),0)))))</f>
        <v>0</v>
      </c>
      <c r="AS72" s="4">
        <f t="shared" si="379"/>
        <v>0</v>
      </c>
      <c r="AT72">
        <f>IF(AND(G72=1,J72&gt;0)=TRUE,1,0)</f>
        <v>0</v>
      </c>
      <c r="AU72">
        <f t="shared" ref="AU72" si="403">IF(G72=2,1,0)</f>
        <v>0</v>
      </c>
      <c r="AV72">
        <f t="shared" ref="AV72" si="404">IF(G72=3,1,0)</f>
        <v>0</v>
      </c>
      <c r="AW72">
        <f t="shared" ref="AW72" si="405">IF(G72=4,1,0)</f>
        <v>0</v>
      </c>
      <c r="AX72">
        <f t="shared" ref="AX72" si="406">IF(G72=5,1,0)</f>
        <v>0</v>
      </c>
      <c r="AY72">
        <f t="shared" ref="AY72" si="407">IF(G72=6,1,0)</f>
        <v>0</v>
      </c>
      <c r="AZ72">
        <f t="shared" ref="AZ72" si="408">IF(G72=7,1,0)</f>
        <v>0</v>
      </c>
      <c r="BA72">
        <f t="shared" ref="BA72" si="409">IF(G72=8,1,0)</f>
        <v>0</v>
      </c>
      <c r="BB72">
        <f t="shared" ref="BB72" si="410">IF(G72=9,1,0)</f>
        <v>0</v>
      </c>
    </row>
    <row r="73" spans="1:57" ht="9" customHeight="1">
      <c r="A73" s="105">
        <f>B72</f>
        <v>42966</v>
      </c>
      <c r="B73" s="106">
        <f>C72</f>
        <v>42966</v>
      </c>
      <c r="C73" s="106">
        <f t="shared" si="362"/>
        <v>42966</v>
      </c>
      <c r="D73" s="107">
        <v>0</v>
      </c>
      <c r="E73" s="108">
        <v>0</v>
      </c>
      <c r="F73" s="109">
        <v>0</v>
      </c>
      <c r="G73" s="110">
        <v>1</v>
      </c>
      <c r="H73" s="110"/>
      <c r="I73" s="111"/>
      <c r="J73" s="112">
        <f t="shared" si="388"/>
        <v>0</v>
      </c>
      <c r="K73" s="112">
        <f t="shared" si="389"/>
        <v>23.033333333325572</v>
      </c>
      <c r="L73" s="112">
        <f t="shared" si="363"/>
        <v>0</v>
      </c>
      <c r="M73" s="112">
        <f t="shared" si="364"/>
        <v>0</v>
      </c>
      <c r="N73" s="112">
        <f t="shared" si="365"/>
        <v>0</v>
      </c>
      <c r="O73" s="112">
        <f t="shared" si="366"/>
        <v>0</v>
      </c>
      <c r="P73" s="112">
        <f t="shared" si="367"/>
        <v>0</v>
      </c>
      <c r="Q73" s="112">
        <f t="shared" si="368"/>
        <v>0</v>
      </c>
      <c r="R73" s="113"/>
      <c r="S73" s="113"/>
      <c r="T73" s="113"/>
      <c r="U73" s="114"/>
      <c r="V73">
        <f t="shared" si="369"/>
        <v>0</v>
      </c>
      <c r="W73">
        <f t="shared" si="369"/>
        <v>0</v>
      </c>
      <c r="X73">
        <f t="shared" si="369"/>
        <v>0</v>
      </c>
      <c r="Y73">
        <f t="shared" si="369"/>
        <v>0</v>
      </c>
      <c r="Z73">
        <f t="shared" si="370"/>
        <v>0</v>
      </c>
      <c r="AA73">
        <f t="shared" si="371"/>
        <v>0</v>
      </c>
      <c r="AB73">
        <f t="shared" si="372"/>
        <v>0</v>
      </c>
      <c r="AC73">
        <f t="shared" si="373"/>
        <v>0</v>
      </c>
      <c r="AD73">
        <f t="shared" si="373"/>
        <v>0</v>
      </c>
      <c r="AE73">
        <f t="shared" si="373"/>
        <v>0</v>
      </c>
      <c r="AF73">
        <f t="shared" si="373"/>
        <v>0</v>
      </c>
      <c r="AG73">
        <f t="shared" si="374"/>
        <v>0</v>
      </c>
      <c r="AH73">
        <f t="shared" si="374"/>
        <v>0</v>
      </c>
      <c r="AI73">
        <f t="shared" si="374"/>
        <v>0</v>
      </c>
      <c r="AJ73">
        <f t="shared" si="374"/>
        <v>0</v>
      </c>
      <c r="AK73">
        <f t="shared" si="375"/>
        <v>0</v>
      </c>
      <c r="AL73">
        <f t="shared" si="375"/>
        <v>0</v>
      </c>
      <c r="AM73">
        <f t="shared" si="375"/>
        <v>0</v>
      </c>
      <c r="AN73">
        <f t="shared" si="375"/>
        <v>0</v>
      </c>
      <c r="AO73">
        <f t="shared" si="376"/>
        <v>0</v>
      </c>
      <c r="AP73">
        <f t="shared" si="377"/>
        <v>0</v>
      </c>
      <c r="AQ73" s="4">
        <f t="shared" ref="AQ73" si="411">IF(G73=0,0,IF(OR(G72&gt;=4,G73&gt;=4)=TRUE,0,IF(AND(J72=0,J73=0)=TRUE,0,IF((AS72+AS73)&lt;=$T$9,0,IF((AS72+AS73)&gt;$T$9,IF(J73=0,IF(((C72+E72)*24)+$T$8&gt;(B74+D72)*24,IF(((((C72+E72)*24)+$T$8)-((B74+D72)*24)-AR74)&gt;0,(((C72+E72)*24)+$T$8)-((B74+D72)*24)-AR74,IF(((C73+E73)*24)+$T$8&gt;(B74+D72)*24,IF(((((C73+E73)*24)+$T$8)-((B74+D72)*24)-AR74)&gt;0,(((C73+E73)*24)+$T$8)-((B74+D72)*24)-AR74,0))))))))))</f>
        <v>0</v>
      </c>
      <c r="AS73" s="4">
        <f t="shared" si="379"/>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1"/>
        <v>42967</v>
      </c>
      <c r="B74" s="74">
        <f>B72+1</f>
        <v>42967</v>
      </c>
      <c r="C74" s="74">
        <f t="shared" si="362"/>
        <v>42967</v>
      </c>
      <c r="D74" s="75">
        <v>0</v>
      </c>
      <c r="E74" s="76">
        <v>0</v>
      </c>
      <c r="F74" s="77">
        <v>0</v>
      </c>
      <c r="G74" s="78">
        <v>1</v>
      </c>
      <c r="H74" s="78"/>
      <c r="I74" s="79"/>
      <c r="J74" s="80">
        <f t="shared" si="388"/>
        <v>0</v>
      </c>
      <c r="K74" s="80">
        <f t="shared" si="389"/>
        <v>23.033333333325572</v>
      </c>
      <c r="L74" s="80">
        <f t="shared" si="363"/>
        <v>0</v>
      </c>
      <c r="M74" s="80">
        <f t="shared" si="364"/>
        <v>0</v>
      </c>
      <c r="N74" s="80">
        <f t="shared" si="365"/>
        <v>0</v>
      </c>
      <c r="O74" s="80">
        <f t="shared" si="366"/>
        <v>0</v>
      </c>
      <c r="P74" s="80">
        <f t="shared" si="367"/>
        <v>0</v>
      </c>
      <c r="Q74" s="80">
        <f t="shared" si="368"/>
        <v>0</v>
      </c>
      <c r="R74" s="81"/>
      <c r="S74" s="81"/>
      <c r="T74" s="81"/>
      <c r="U74" s="82"/>
      <c r="V74">
        <f t="shared" si="369"/>
        <v>0</v>
      </c>
      <c r="W74">
        <f t="shared" si="369"/>
        <v>0</v>
      </c>
      <c r="X74">
        <f t="shared" si="369"/>
        <v>0</v>
      </c>
      <c r="Y74">
        <f t="shared" si="369"/>
        <v>0</v>
      </c>
      <c r="Z74">
        <f t="shared" si="370"/>
        <v>0</v>
      </c>
      <c r="AA74">
        <f t="shared" si="371"/>
        <v>0</v>
      </c>
      <c r="AB74">
        <f t="shared" si="372"/>
        <v>0</v>
      </c>
      <c r="AC74">
        <f t="shared" si="373"/>
        <v>0</v>
      </c>
      <c r="AD74">
        <f t="shared" si="373"/>
        <v>0</v>
      </c>
      <c r="AE74">
        <f t="shared" si="373"/>
        <v>0</v>
      </c>
      <c r="AF74">
        <f t="shared" si="373"/>
        <v>0</v>
      </c>
      <c r="AG74">
        <f t="shared" si="374"/>
        <v>0</v>
      </c>
      <c r="AH74">
        <f t="shared" si="374"/>
        <v>0</v>
      </c>
      <c r="AI74">
        <f t="shared" si="374"/>
        <v>0</v>
      </c>
      <c r="AJ74">
        <f t="shared" si="374"/>
        <v>0</v>
      </c>
      <c r="AK74">
        <f t="shared" si="375"/>
        <v>0</v>
      </c>
      <c r="AL74">
        <f t="shared" si="375"/>
        <v>0</v>
      </c>
      <c r="AM74">
        <f t="shared" si="375"/>
        <v>0</v>
      </c>
      <c r="AN74">
        <f t="shared" si="375"/>
        <v>0</v>
      </c>
      <c r="AO74">
        <f t="shared" si="376"/>
        <v>0</v>
      </c>
      <c r="AP74">
        <f t="shared" si="377"/>
        <v>0</v>
      </c>
      <c r="AR74" s="4">
        <f t="shared" ref="AR74" si="412">IF(G74=0,0,IF(OR(G72&gt;=4,G73&gt;=4)=TRUE,0,IF(J74=0,0,IF(AND(J73&gt;0,(((B74+D74)-(C73+E73))*24)&lt;$T$8)=TRUE,$T$8-(((B74+D74)-(C73+E73))*24),IF(AND(J72&gt;0,(((B74+D74)-(C72+E72))*24)&lt;$T$8)=TRUE,$T$8-(((B74+D74)-(C72+E72))*24),0)))))</f>
        <v>0</v>
      </c>
      <c r="AS74" s="4">
        <f t="shared" si="379"/>
        <v>0</v>
      </c>
      <c r="AT74">
        <f>IF(AND(G74=1,J74&gt;0)=TRUE,1,0)</f>
        <v>0</v>
      </c>
      <c r="AU74">
        <f t="shared" ref="AU74" si="413">IF(G74=2,1,0)</f>
        <v>0</v>
      </c>
      <c r="AV74">
        <f t="shared" ref="AV74" si="414">IF(G74=3,1,0)</f>
        <v>0</v>
      </c>
      <c r="AW74">
        <f t="shared" ref="AW74" si="415">IF(G74=4,1,0)</f>
        <v>0</v>
      </c>
      <c r="AX74">
        <f t="shared" ref="AX74" si="416">IF(G74=5,1,0)</f>
        <v>0</v>
      </c>
      <c r="AY74">
        <f t="shared" ref="AY74" si="417">IF(G74=6,1,0)</f>
        <v>0</v>
      </c>
      <c r="AZ74">
        <f t="shared" ref="AZ74" si="418">IF(G74=7,1,0)</f>
        <v>0</v>
      </c>
      <c r="BA74">
        <f t="shared" ref="BA74" si="419">IF(G74=8,1,0)</f>
        <v>0</v>
      </c>
      <c r="BB74">
        <f t="shared" ref="BB74" si="420">IF(G74=9,1,0)</f>
        <v>0</v>
      </c>
    </row>
    <row r="75" spans="1:57" ht="9" customHeight="1">
      <c r="A75" s="105">
        <f>B74</f>
        <v>42967</v>
      </c>
      <c r="B75" s="106">
        <f>C74</f>
        <v>42967</v>
      </c>
      <c r="C75" s="106">
        <f t="shared" si="362"/>
        <v>42967</v>
      </c>
      <c r="D75" s="107">
        <v>0</v>
      </c>
      <c r="E75" s="108">
        <v>0</v>
      </c>
      <c r="F75" s="109">
        <v>0</v>
      </c>
      <c r="G75" s="110">
        <v>1</v>
      </c>
      <c r="H75" s="110"/>
      <c r="I75" s="111"/>
      <c r="J75" s="112">
        <f t="shared" si="388"/>
        <v>0</v>
      </c>
      <c r="K75" s="112">
        <f t="shared" si="389"/>
        <v>23.033333333325572</v>
      </c>
      <c r="L75" s="112">
        <f t="shared" si="363"/>
        <v>0</v>
      </c>
      <c r="M75" s="112">
        <f t="shared" si="364"/>
        <v>0</v>
      </c>
      <c r="N75" s="112">
        <f t="shared" si="365"/>
        <v>0</v>
      </c>
      <c r="O75" s="112">
        <f t="shared" si="366"/>
        <v>0</v>
      </c>
      <c r="P75" s="112">
        <f t="shared" si="367"/>
        <v>0</v>
      </c>
      <c r="Q75" s="112">
        <f t="shared" si="368"/>
        <v>0</v>
      </c>
      <c r="R75" s="113"/>
      <c r="S75" s="113"/>
      <c r="T75" s="113"/>
      <c r="U75" s="114"/>
      <c r="V75">
        <f t="shared" si="369"/>
        <v>0</v>
      </c>
      <c r="W75">
        <f t="shared" si="369"/>
        <v>0</v>
      </c>
      <c r="X75">
        <f t="shared" si="369"/>
        <v>0</v>
      </c>
      <c r="Y75">
        <f t="shared" si="369"/>
        <v>0</v>
      </c>
      <c r="Z75">
        <f t="shared" si="370"/>
        <v>0</v>
      </c>
      <c r="AA75">
        <f t="shared" si="371"/>
        <v>0</v>
      </c>
      <c r="AB75">
        <f t="shared" si="372"/>
        <v>0</v>
      </c>
      <c r="AC75">
        <f t="shared" si="373"/>
        <v>0</v>
      </c>
      <c r="AD75">
        <f t="shared" si="373"/>
        <v>0</v>
      </c>
      <c r="AE75">
        <f t="shared" si="373"/>
        <v>0</v>
      </c>
      <c r="AF75">
        <f t="shared" si="373"/>
        <v>0</v>
      </c>
      <c r="AG75">
        <f t="shared" si="374"/>
        <v>0</v>
      </c>
      <c r="AH75">
        <f t="shared" si="374"/>
        <v>0</v>
      </c>
      <c r="AI75">
        <f t="shared" si="374"/>
        <v>0</v>
      </c>
      <c r="AJ75">
        <f t="shared" si="374"/>
        <v>0</v>
      </c>
      <c r="AK75">
        <f t="shared" si="375"/>
        <v>0</v>
      </c>
      <c r="AL75">
        <f t="shared" si="375"/>
        <v>0</v>
      </c>
      <c r="AM75">
        <f t="shared" si="375"/>
        <v>0</v>
      </c>
      <c r="AN75">
        <f t="shared" si="375"/>
        <v>0</v>
      </c>
      <c r="AO75">
        <f t="shared" si="376"/>
        <v>0</v>
      </c>
      <c r="AP75">
        <f t="shared" si="377"/>
        <v>0</v>
      </c>
      <c r="AQ75" s="4">
        <f t="shared" ref="AQ75" si="421">IF(G75=0,0,IF(OR(G74&gt;=4,G75&gt;=4)=TRUE,0,IF(AND(J74=0,J75=0)=TRUE,0,IF((AS74+AS75)&lt;=$T$9,0,IF((AS74+AS75)&gt;$T$9,IF(J75=0,IF(((C74+E74)*24)+$T$8&gt;(B76+D74)*24,IF(((((C74+E74)*24)+$T$8)-((B76+D74)*24)-AR76)&gt;0,(((C74+E74)*24)+$T$8)-((B76+D74)*24)-AR76,IF(((C75+E75)*24)+$T$8&gt;(B76+D74)*24,IF(((((C75+E75)*24)+$T$8)-((B76+D74)*24)-AR76)&gt;0,(((C75+E75)*24)+$T$8)-((B76+D74)*24)-AR76,0))))))))))</f>
        <v>0</v>
      </c>
      <c r="AS75" s="4">
        <f t="shared" si="379"/>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1"/>
        <v>42968</v>
      </c>
      <c r="B76" s="74">
        <f>B74+1</f>
        <v>42968</v>
      </c>
      <c r="C76" s="74">
        <f t="shared" si="362"/>
        <v>42968</v>
      </c>
      <c r="D76" s="75">
        <v>0.70833333333333337</v>
      </c>
      <c r="E76" s="76">
        <v>0.90763888888888899</v>
      </c>
      <c r="F76" s="77">
        <v>0</v>
      </c>
      <c r="G76" s="78">
        <v>1</v>
      </c>
      <c r="H76" s="78"/>
      <c r="I76" s="79"/>
      <c r="J76" s="80">
        <f t="shared" si="388"/>
        <v>4.783333333209157</v>
      </c>
      <c r="K76" s="80">
        <f t="shared" si="389"/>
        <v>27.816666666534729</v>
      </c>
      <c r="L76" s="80">
        <f t="shared" si="363"/>
        <v>0</v>
      </c>
      <c r="M76" s="80">
        <f t="shared" si="364"/>
        <v>4.783333333209157</v>
      </c>
      <c r="N76" s="80" t="b">
        <f t="shared" si="365"/>
        <v>0</v>
      </c>
      <c r="O76" s="80">
        <f t="shared" si="366"/>
        <v>0</v>
      </c>
      <c r="P76" s="80">
        <f t="shared" si="367"/>
        <v>0</v>
      </c>
      <c r="Q76" s="80">
        <f t="shared" si="368"/>
        <v>0</v>
      </c>
      <c r="R76" s="81"/>
      <c r="S76" s="81"/>
      <c r="T76" s="81"/>
      <c r="U76" s="82"/>
      <c r="V76">
        <f t="shared" si="369"/>
        <v>0</v>
      </c>
      <c r="W76">
        <f t="shared" si="369"/>
        <v>4.783333333209157</v>
      </c>
      <c r="X76" t="b">
        <f t="shared" si="369"/>
        <v>0</v>
      </c>
      <c r="Y76">
        <f t="shared" si="369"/>
        <v>0</v>
      </c>
      <c r="Z76">
        <f t="shared" si="370"/>
        <v>0</v>
      </c>
      <c r="AA76">
        <f t="shared" si="371"/>
        <v>0</v>
      </c>
      <c r="AB76">
        <f t="shared" si="372"/>
        <v>0</v>
      </c>
      <c r="AC76">
        <f t="shared" si="373"/>
        <v>0</v>
      </c>
      <c r="AD76">
        <f t="shared" si="373"/>
        <v>0</v>
      </c>
      <c r="AE76">
        <f t="shared" si="373"/>
        <v>0</v>
      </c>
      <c r="AF76">
        <f t="shared" si="373"/>
        <v>0</v>
      </c>
      <c r="AG76">
        <f t="shared" si="374"/>
        <v>0</v>
      </c>
      <c r="AH76">
        <f t="shared" si="374"/>
        <v>0</v>
      </c>
      <c r="AI76">
        <f t="shared" si="374"/>
        <v>0</v>
      </c>
      <c r="AJ76">
        <f t="shared" si="374"/>
        <v>0</v>
      </c>
      <c r="AK76">
        <f t="shared" si="375"/>
        <v>0</v>
      </c>
      <c r="AL76">
        <f t="shared" si="375"/>
        <v>0</v>
      </c>
      <c r="AM76">
        <f t="shared" si="375"/>
        <v>0</v>
      </c>
      <c r="AN76">
        <f t="shared" si="375"/>
        <v>0</v>
      </c>
      <c r="AO76">
        <f t="shared" si="376"/>
        <v>0</v>
      </c>
      <c r="AP76">
        <f t="shared" si="377"/>
        <v>0</v>
      </c>
      <c r="AR76" s="4">
        <f t="shared" ref="AR76" si="422">IF(G76=0,0,IF(OR(G74&gt;=4,G75&gt;=4)=TRUE,0,IF(J76=0,0,IF(AND(J75&gt;0,(((B76+D76)-(C75+E75))*24)&lt;$T$8)=TRUE,$T$8-(((B76+D76)-(C75+E75))*24),IF(AND(J74&gt;0,(((B76+D76)-(C74+E74))*24)&lt;$T$8)=TRUE,$T$8-(((B76+D76)-(C74+E74))*24),0)))))</f>
        <v>0</v>
      </c>
      <c r="AS76" s="4">
        <f t="shared" si="379"/>
        <v>4.783333333209157</v>
      </c>
      <c r="AT76">
        <f>IF(AND(G76=1,J76&gt;0)=TRUE,1,0)</f>
        <v>1</v>
      </c>
      <c r="AU76">
        <f t="shared" ref="AU76" si="423">IF(G76=2,1,0)</f>
        <v>0</v>
      </c>
      <c r="AV76">
        <f t="shared" ref="AV76" si="424">IF(G76=3,1,0)</f>
        <v>0</v>
      </c>
      <c r="AW76">
        <f t="shared" ref="AW76" si="425">IF(G76=4,1,0)</f>
        <v>0</v>
      </c>
      <c r="AX76">
        <f t="shared" ref="AX76" si="426">IF(G76=5,1,0)</f>
        <v>0</v>
      </c>
      <c r="AY76">
        <f t="shared" ref="AY76" si="427">IF(G76=6,1,0)</f>
        <v>0</v>
      </c>
      <c r="AZ76">
        <f t="shared" ref="AZ76" si="428">IF(G76=7,1,0)</f>
        <v>0</v>
      </c>
      <c r="BA76">
        <f t="shared" ref="BA76" si="429">IF(G76=8,1,0)</f>
        <v>0</v>
      </c>
      <c r="BB76">
        <f t="shared" ref="BB76" si="430">IF(G76=9,1,0)</f>
        <v>0</v>
      </c>
    </row>
    <row r="77" spans="1:57" ht="9" customHeight="1">
      <c r="A77" s="105">
        <f>B76</f>
        <v>42968</v>
      </c>
      <c r="B77" s="106">
        <f>C76</f>
        <v>42968</v>
      </c>
      <c r="C77" s="106">
        <f t="shared" si="362"/>
        <v>42968</v>
      </c>
      <c r="D77" s="107">
        <v>0</v>
      </c>
      <c r="E77" s="108">
        <v>0</v>
      </c>
      <c r="F77" s="109">
        <v>0</v>
      </c>
      <c r="G77" s="110">
        <v>1</v>
      </c>
      <c r="H77" s="110"/>
      <c r="I77" s="111"/>
      <c r="J77" s="112">
        <f t="shared" si="388"/>
        <v>0</v>
      </c>
      <c r="K77" s="112">
        <f t="shared" si="389"/>
        <v>27.816666666534729</v>
      </c>
      <c r="L77" s="112">
        <f t="shared" si="363"/>
        <v>0</v>
      </c>
      <c r="M77" s="112">
        <f t="shared" si="364"/>
        <v>0</v>
      </c>
      <c r="N77" s="112" t="b">
        <f t="shared" si="365"/>
        <v>0</v>
      </c>
      <c r="O77" s="112">
        <f t="shared" si="366"/>
        <v>0</v>
      </c>
      <c r="P77" s="112">
        <f t="shared" si="367"/>
        <v>0</v>
      </c>
      <c r="Q77" s="112">
        <f t="shared" si="368"/>
        <v>0</v>
      </c>
      <c r="R77" s="113"/>
      <c r="S77" s="113"/>
      <c r="T77" s="113"/>
      <c r="U77" s="114"/>
      <c r="V77">
        <f t="shared" si="369"/>
        <v>0</v>
      </c>
      <c r="W77">
        <f t="shared" si="369"/>
        <v>0</v>
      </c>
      <c r="X77" t="b">
        <f t="shared" si="369"/>
        <v>0</v>
      </c>
      <c r="Y77">
        <f t="shared" si="369"/>
        <v>0</v>
      </c>
      <c r="Z77">
        <f t="shared" si="370"/>
        <v>0</v>
      </c>
      <c r="AA77">
        <f t="shared" si="371"/>
        <v>0</v>
      </c>
      <c r="AB77">
        <f t="shared" si="372"/>
        <v>0</v>
      </c>
      <c r="AC77">
        <f t="shared" si="373"/>
        <v>0</v>
      </c>
      <c r="AD77">
        <f t="shared" si="373"/>
        <v>0</v>
      </c>
      <c r="AE77">
        <f t="shared" si="373"/>
        <v>0</v>
      </c>
      <c r="AF77">
        <f t="shared" si="373"/>
        <v>0</v>
      </c>
      <c r="AG77">
        <f t="shared" si="374"/>
        <v>0</v>
      </c>
      <c r="AH77">
        <f t="shared" si="374"/>
        <v>0</v>
      </c>
      <c r="AI77">
        <f t="shared" si="374"/>
        <v>0</v>
      </c>
      <c r="AJ77">
        <f t="shared" si="374"/>
        <v>0</v>
      </c>
      <c r="AK77">
        <f t="shared" si="375"/>
        <v>0</v>
      </c>
      <c r="AL77">
        <f t="shared" si="375"/>
        <v>0</v>
      </c>
      <c r="AM77">
        <f t="shared" si="375"/>
        <v>0</v>
      </c>
      <c r="AN77">
        <f t="shared" si="375"/>
        <v>0</v>
      </c>
      <c r="AO77">
        <f t="shared" si="376"/>
        <v>0</v>
      </c>
      <c r="AP77">
        <f t="shared" si="377"/>
        <v>0</v>
      </c>
      <c r="AQ77" s="4">
        <f t="shared" ref="AQ77" si="431">IF(G77=0,0,IF(OR(G76&gt;=4,G77&gt;=4)=TRUE,0,IF(AND(J76=0,J77=0)=TRUE,0,IF((AS76+AS77)&lt;=$T$9,0,IF((AS76+AS77)&gt;$T$9,IF(J77=0,IF(((C76+E76)*24)+$T$8&gt;(B78+D76)*24,IF(((((C76+E76)*24)+$T$8)-((B78+D76)*24)-AR78)&gt;0,(((C76+E76)*24)+$T$8)-((B78+D76)*24)-AR78,IF(((C77+E77)*24)+$T$8&gt;(B78+D76)*24,IF(((((C77+E77)*24)+$T$8)-((B78+D76)*24)-AR78)&gt;0,(((C77+E77)*24)+$T$8)-((B78+D76)*24)-AR78,0))))))))))</f>
        <v>0</v>
      </c>
      <c r="AS77" s="4">
        <f t="shared" si="379"/>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1</v>
      </c>
      <c r="BD77">
        <f>IF(BC77&gt;13,1,0)</f>
        <v>0</v>
      </c>
      <c r="BE77">
        <f>IF($J76+$J77&gt;0,$BC75+1,0)</f>
        <v>1</v>
      </c>
    </row>
    <row r="78" spans="1:57" ht="9" customHeight="1">
      <c r="A78" s="73">
        <f t="shared" si="391"/>
        <v>42969</v>
      </c>
      <c r="B78" s="74">
        <f>B76+1</f>
        <v>42969</v>
      </c>
      <c r="C78" s="74">
        <f t="shared" si="362"/>
        <v>42969</v>
      </c>
      <c r="D78" s="75">
        <v>0.60625000000000007</v>
      </c>
      <c r="E78" s="76">
        <v>0.64027777777777783</v>
      </c>
      <c r="F78" s="77">
        <v>0</v>
      </c>
      <c r="G78" s="78">
        <v>1</v>
      </c>
      <c r="H78" s="78"/>
      <c r="I78" s="79"/>
      <c r="J78" s="80">
        <f t="shared" si="388"/>
        <v>0.81666666670935228</v>
      </c>
      <c r="K78" s="80">
        <f t="shared" si="389"/>
        <v>28.633333333244082</v>
      </c>
      <c r="L78" s="80">
        <f t="shared" si="363"/>
        <v>0.81666666670935228</v>
      </c>
      <c r="M78" s="80">
        <f t="shared" si="364"/>
        <v>0</v>
      </c>
      <c r="N78" s="80" t="b">
        <f t="shared" si="365"/>
        <v>0</v>
      </c>
      <c r="O78" s="80">
        <f t="shared" si="366"/>
        <v>0</v>
      </c>
      <c r="P78" s="80">
        <f t="shared" si="367"/>
        <v>0</v>
      </c>
      <c r="Q78" s="80">
        <f t="shared" si="368"/>
        <v>0</v>
      </c>
      <c r="R78" s="81"/>
      <c r="S78" s="81"/>
      <c r="T78" s="81"/>
      <c r="U78" s="82"/>
      <c r="V78">
        <f t="shared" si="369"/>
        <v>0.81666666670935228</v>
      </c>
      <c r="W78">
        <f t="shared" si="369"/>
        <v>0</v>
      </c>
      <c r="X78" t="b">
        <f t="shared" si="369"/>
        <v>0</v>
      </c>
      <c r="Y78">
        <f t="shared" si="369"/>
        <v>0</v>
      </c>
      <c r="Z78">
        <f t="shared" si="370"/>
        <v>0</v>
      </c>
      <c r="AA78">
        <f t="shared" si="371"/>
        <v>0</v>
      </c>
      <c r="AB78">
        <f t="shared" si="372"/>
        <v>0</v>
      </c>
      <c r="AC78">
        <f t="shared" si="373"/>
        <v>0</v>
      </c>
      <c r="AD78">
        <f t="shared" si="373"/>
        <v>0</v>
      </c>
      <c r="AE78">
        <f t="shared" si="373"/>
        <v>0</v>
      </c>
      <c r="AF78">
        <f t="shared" si="373"/>
        <v>0</v>
      </c>
      <c r="AG78">
        <f t="shared" si="374"/>
        <v>0</v>
      </c>
      <c r="AH78">
        <f t="shared" si="374"/>
        <v>0</v>
      </c>
      <c r="AI78">
        <f t="shared" si="374"/>
        <v>0</v>
      </c>
      <c r="AJ78">
        <f t="shared" si="374"/>
        <v>0</v>
      </c>
      <c r="AK78">
        <f t="shared" si="375"/>
        <v>0</v>
      </c>
      <c r="AL78">
        <f t="shared" si="375"/>
        <v>0</v>
      </c>
      <c r="AM78">
        <f t="shared" si="375"/>
        <v>0</v>
      </c>
      <c r="AN78">
        <f t="shared" si="375"/>
        <v>0</v>
      </c>
      <c r="AO78">
        <f t="shared" si="376"/>
        <v>0</v>
      </c>
      <c r="AP78">
        <f t="shared" si="377"/>
        <v>0</v>
      </c>
      <c r="AR78" s="4">
        <f t="shared" ref="AR78" si="432">IF(G78=0,0,IF(OR(G76&gt;=4,G77&gt;=4)=TRUE,0,IF(J78=0,0,IF(AND(J77&gt;0,(((B78+D78)-(C77+E77))*24)&lt;$T$8)=TRUE,$T$8-(((B78+D78)-(C77+E77))*24),IF(AND(J76&gt;0,(((B78+D78)-(C76+E76))*24)&lt;$T$8)=TRUE,$T$8-(((B78+D78)-(C76+E76))*24),0)))))</f>
        <v>0</v>
      </c>
      <c r="AS78" s="4">
        <f t="shared" si="379"/>
        <v>0.81666666670935228</v>
      </c>
      <c r="AT78">
        <f>IF(AND(G78=1,J78&gt;0)=TRUE,1,0)</f>
        <v>1</v>
      </c>
      <c r="AU78">
        <f t="shared" ref="AU78" si="433">IF(G78=2,1,0)</f>
        <v>0</v>
      </c>
      <c r="AV78">
        <f t="shared" ref="AV78" si="434">IF(G78=3,1,0)</f>
        <v>0</v>
      </c>
      <c r="AW78">
        <f t="shared" ref="AW78" si="435">IF(G78=4,1,0)</f>
        <v>0</v>
      </c>
      <c r="AX78">
        <f t="shared" ref="AX78" si="436">IF(G78=5,1,0)</f>
        <v>0</v>
      </c>
      <c r="AY78">
        <f t="shared" ref="AY78" si="437">IF(G78=6,1,0)</f>
        <v>0</v>
      </c>
      <c r="AZ78">
        <f t="shared" ref="AZ78" si="438">IF(G78=7,1,0)</f>
        <v>0</v>
      </c>
      <c r="BA78">
        <f t="shared" ref="BA78" si="439">IF(G78=8,1,0)</f>
        <v>0</v>
      </c>
      <c r="BB78">
        <f t="shared" ref="BB78" si="440">IF(G78=9,1,0)</f>
        <v>0</v>
      </c>
    </row>
    <row r="79" spans="1:57" ht="9" customHeight="1">
      <c r="A79" s="105">
        <f>B78</f>
        <v>42969</v>
      </c>
      <c r="B79" s="106">
        <f>C78</f>
        <v>42969</v>
      </c>
      <c r="C79" s="106">
        <f t="shared" si="362"/>
        <v>42969</v>
      </c>
      <c r="D79" s="107">
        <v>0.70833333333333337</v>
      </c>
      <c r="E79" s="108">
        <v>0.92708333333333337</v>
      </c>
      <c r="F79" s="109">
        <v>0</v>
      </c>
      <c r="G79" s="110">
        <v>1</v>
      </c>
      <c r="H79" s="110"/>
      <c r="I79" s="111"/>
      <c r="J79" s="112">
        <f t="shared" si="388"/>
        <v>5.25</v>
      </c>
      <c r="K79" s="112">
        <f t="shared" si="389"/>
        <v>33.883333333244082</v>
      </c>
      <c r="L79" s="112">
        <f t="shared" si="363"/>
        <v>0</v>
      </c>
      <c r="M79" s="112">
        <f t="shared" si="364"/>
        <v>5.25</v>
      </c>
      <c r="N79" s="112" t="b">
        <f t="shared" si="365"/>
        <v>0</v>
      </c>
      <c r="O79" s="112">
        <f t="shared" si="366"/>
        <v>0</v>
      </c>
      <c r="P79" s="112">
        <f t="shared" si="367"/>
        <v>0</v>
      </c>
      <c r="Q79" s="112">
        <f t="shared" si="368"/>
        <v>0</v>
      </c>
      <c r="R79" s="113"/>
      <c r="S79" s="113"/>
      <c r="T79" s="113"/>
      <c r="U79" s="114"/>
      <c r="V79">
        <f t="shared" si="369"/>
        <v>0</v>
      </c>
      <c r="W79">
        <f t="shared" si="369"/>
        <v>5.25</v>
      </c>
      <c r="X79" t="b">
        <f t="shared" si="369"/>
        <v>0</v>
      </c>
      <c r="Y79">
        <f t="shared" si="369"/>
        <v>0</v>
      </c>
      <c r="Z79">
        <f t="shared" si="370"/>
        <v>0</v>
      </c>
      <c r="AA79">
        <f t="shared" si="371"/>
        <v>0</v>
      </c>
      <c r="AB79">
        <f t="shared" si="372"/>
        <v>0</v>
      </c>
      <c r="AC79">
        <f t="shared" si="373"/>
        <v>0</v>
      </c>
      <c r="AD79">
        <f t="shared" si="373"/>
        <v>0</v>
      </c>
      <c r="AE79">
        <f t="shared" si="373"/>
        <v>0</v>
      </c>
      <c r="AF79">
        <f t="shared" si="373"/>
        <v>0</v>
      </c>
      <c r="AG79">
        <f t="shared" si="374"/>
        <v>0</v>
      </c>
      <c r="AH79">
        <f t="shared" si="374"/>
        <v>0</v>
      </c>
      <c r="AI79">
        <f t="shared" si="374"/>
        <v>0</v>
      </c>
      <c r="AJ79">
        <f t="shared" si="374"/>
        <v>0</v>
      </c>
      <c r="AK79">
        <f t="shared" si="375"/>
        <v>0</v>
      </c>
      <c r="AL79">
        <f t="shared" si="375"/>
        <v>0</v>
      </c>
      <c r="AM79">
        <f t="shared" si="375"/>
        <v>0</v>
      </c>
      <c r="AN79">
        <f t="shared" si="375"/>
        <v>0</v>
      </c>
      <c r="AO79">
        <f t="shared" si="376"/>
        <v>0</v>
      </c>
      <c r="AP79">
        <f t="shared" si="377"/>
        <v>0</v>
      </c>
      <c r="AQ79" s="4">
        <f t="shared" ref="AQ79" si="441">IF(G79=0,0,IF(OR(G78&gt;=4,G79&gt;=4)=TRUE,0,IF(AND(J78=0,J79=0)=TRUE,0,IF((AS78+AS79)&lt;=$T$9,0,IF((AS78+AS79)&gt;$T$9,IF(J79=0,IF(((C78+E78)*24)+$T$8&gt;(B80+D78)*24,IF(((((C78+E78)*24)+$T$8)-((B80+D78)*24)-AR80)&gt;0,(((C78+E78)*24)+$T$8)-((B80+D78)*24)-AR80,IF(((C79+E79)*24)+$T$8&gt;(B80+D78)*24,IF(((((C79+E79)*24)+$T$8)-((B80+D78)*24)-AR80)&gt;0,(((C79+E79)*24)+$T$8)-((B80+D78)*24)-AR80,0))))))))))</f>
        <v>0</v>
      </c>
      <c r="AS79" s="4">
        <f t="shared" si="379"/>
        <v>5.25</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2</v>
      </c>
      <c r="BD79">
        <f>IF(BC79&gt;13,1,0)</f>
        <v>0</v>
      </c>
      <c r="BE79">
        <f>IF($J78+$J79&gt;0,$BC77+1,0)</f>
        <v>2</v>
      </c>
    </row>
    <row r="80" spans="1:57" ht="9" customHeight="1">
      <c r="A80" s="73">
        <f t="shared" ref="A80" si="442">B80</f>
        <v>42970</v>
      </c>
      <c r="B80" s="74">
        <f>B78+1</f>
        <v>42970</v>
      </c>
      <c r="C80" s="74">
        <f t="shared" si="362"/>
        <v>42970</v>
      </c>
      <c r="D80" s="75">
        <v>0.70833333333333337</v>
      </c>
      <c r="E80" s="76">
        <v>0.96875</v>
      </c>
      <c r="F80" s="77">
        <v>0</v>
      </c>
      <c r="G80" s="78">
        <v>1</v>
      </c>
      <c r="H80" s="78"/>
      <c r="I80" s="79"/>
      <c r="J80" s="80">
        <f t="shared" si="388"/>
        <v>6.2499999999417923</v>
      </c>
      <c r="K80" s="80">
        <f t="shared" si="389"/>
        <v>40.133333333185874</v>
      </c>
      <c r="L80" s="80">
        <f t="shared" si="363"/>
        <v>0</v>
      </c>
      <c r="M80" s="80">
        <f t="shared" si="364"/>
        <v>6.1166666668141261</v>
      </c>
      <c r="N80" s="80" t="b">
        <f t="shared" si="365"/>
        <v>0</v>
      </c>
      <c r="O80" s="80">
        <f t="shared" si="366"/>
        <v>0.13333333318587393</v>
      </c>
      <c r="P80" s="80">
        <f t="shared" si="367"/>
        <v>0</v>
      </c>
      <c r="Q80" s="80">
        <f t="shared" si="368"/>
        <v>0</v>
      </c>
      <c r="R80" s="81"/>
      <c r="S80" s="81"/>
      <c r="T80" s="81"/>
      <c r="U80" s="82"/>
      <c r="V80">
        <f t="shared" si="369"/>
        <v>0</v>
      </c>
      <c r="W80">
        <f t="shared" si="369"/>
        <v>6.1166666668141261</v>
      </c>
      <c r="X80" t="b">
        <f t="shared" si="369"/>
        <v>0</v>
      </c>
      <c r="Y80">
        <f t="shared" si="369"/>
        <v>0.13333333318587393</v>
      </c>
      <c r="Z80">
        <f t="shared" si="370"/>
        <v>0</v>
      </c>
      <c r="AA80">
        <f t="shared" si="371"/>
        <v>0</v>
      </c>
      <c r="AB80">
        <f t="shared" si="372"/>
        <v>0</v>
      </c>
      <c r="AC80">
        <f t="shared" si="373"/>
        <v>0</v>
      </c>
      <c r="AD80">
        <f t="shared" si="373"/>
        <v>0</v>
      </c>
      <c r="AE80">
        <f t="shared" si="373"/>
        <v>0</v>
      </c>
      <c r="AF80">
        <f t="shared" si="373"/>
        <v>0</v>
      </c>
      <c r="AG80">
        <f t="shared" si="374"/>
        <v>0</v>
      </c>
      <c r="AH80">
        <f t="shared" si="374"/>
        <v>0</v>
      </c>
      <c r="AI80">
        <f t="shared" si="374"/>
        <v>0</v>
      </c>
      <c r="AJ80">
        <f t="shared" si="374"/>
        <v>0</v>
      </c>
      <c r="AK80">
        <f t="shared" si="375"/>
        <v>0</v>
      </c>
      <c r="AL80">
        <f t="shared" si="375"/>
        <v>0</v>
      </c>
      <c r="AM80">
        <f t="shared" si="375"/>
        <v>0</v>
      </c>
      <c r="AN80">
        <f t="shared" si="375"/>
        <v>0</v>
      </c>
      <c r="AO80">
        <f t="shared" si="376"/>
        <v>0</v>
      </c>
      <c r="AP80">
        <f t="shared" si="377"/>
        <v>0</v>
      </c>
      <c r="AR80" s="4">
        <f t="shared" ref="AR80" si="443">IF(G80=0,0,IF(OR(G78&gt;=4,G79&gt;=4)=TRUE,0,IF(J80=0,0,IF(AND(J79&gt;0,(((B80+D80)-(C79+E79))*24)&lt;$T$8)=TRUE,$T$8-(((B80+D80)-(C79+E79))*24),IF(AND(J78&gt;0,(((B80+D80)-(C78+E78))*24)&lt;$T$8)=TRUE,$T$8-(((B80+D80)-(C78+E78))*24),0)))))</f>
        <v>0</v>
      </c>
      <c r="AS80" s="4">
        <f t="shared" si="379"/>
        <v>6.2499999999417923</v>
      </c>
      <c r="AT80">
        <f>IF(AND(G80=1,J80&gt;0)=TRUE,1,0)</f>
        <v>1</v>
      </c>
      <c r="AU80">
        <f t="shared" ref="AU80" si="444">IF(G80=2,1,0)</f>
        <v>0</v>
      </c>
      <c r="AV80">
        <f t="shared" ref="AV80" si="445">IF(G80=3,1,0)</f>
        <v>0</v>
      </c>
      <c r="AW80">
        <f t="shared" ref="AW80" si="446">IF(G80=4,1,0)</f>
        <v>0</v>
      </c>
      <c r="AX80">
        <f t="shared" ref="AX80" si="447">IF(G80=5,1,0)</f>
        <v>0</v>
      </c>
      <c r="AY80">
        <f t="shared" ref="AY80" si="448">IF(G80=6,1,0)</f>
        <v>0</v>
      </c>
      <c r="AZ80">
        <f t="shared" ref="AZ80" si="449">IF(G80=7,1,0)</f>
        <v>0</v>
      </c>
      <c r="BA80">
        <f t="shared" ref="BA80" si="450">IF(G80=8,1,0)</f>
        <v>0</v>
      </c>
      <c r="BB80">
        <f t="shared" ref="BB80" si="451">IF(G80=9,1,0)</f>
        <v>0</v>
      </c>
    </row>
    <row r="81" spans="1:57" ht="9" customHeight="1">
      <c r="A81" s="83">
        <f>B80</f>
        <v>42970</v>
      </c>
      <c r="B81" s="84">
        <f>C80</f>
        <v>42970</v>
      </c>
      <c r="C81" s="84">
        <f t="shared" si="362"/>
        <v>42970</v>
      </c>
      <c r="D81" s="85">
        <v>0</v>
      </c>
      <c r="E81" s="86">
        <v>0</v>
      </c>
      <c r="F81" s="87">
        <v>0</v>
      </c>
      <c r="G81" s="88">
        <v>1</v>
      </c>
      <c r="H81" s="88"/>
      <c r="I81" s="89"/>
      <c r="J81" s="90">
        <f t="shared" si="388"/>
        <v>0</v>
      </c>
      <c r="K81" s="90">
        <f t="shared" si="389"/>
        <v>40.133333333185874</v>
      </c>
      <c r="L81" s="90">
        <f t="shared" si="363"/>
        <v>0</v>
      </c>
      <c r="M81" s="90">
        <f t="shared" si="364"/>
        <v>0</v>
      </c>
      <c r="N81" s="90">
        <f t="shared" si="365"/>
        <v>0</v>
      </c>
      <c r="O81" s="90">
        <f t="shared" si="366"/>
        <v>0</v>
      </c>
      <c r="P81" s="90">
        <f t="shared" si="367"/>
        <v>0</v>
      </c>
      <c r="Q81" s="90">
        <f t="shared" si="368"/>
        <v>0</v>
      </c>
      <c r="R81" s="91"/>
      <c r="S81" s="91"/>
      <c r="T81" s="91"/>
      <c r="U81" s="92"/>
      <c r="V81">
        <f t="shared" si="369"/>
        <v>0</v>
      </c>
      <c r="W81">
        <f t="shared" si="369"/>
        <v>0</v>
      </c>
      <c r="X81">
        <f t="shared" si="369"/>
        <v>0</v>
      </c>
      <c r="Y81">
        <f t="shared" si="369"/>
        <v>0</v>
      </c>
      <c r="Z81">
        <f t="shared" si="370"/>
        <v>0</v>
      </c>
      <c r="AA81">
        <f t="shared" si="371"/>
        <v>0</v>
      </c>
      <c r="AB81">
        <f t="shared" si="372"/>
        <v>0</v>
      </c>
      <c r="AC81">
        <f t="shared" si="373"/>
        <v>0</v>
      </c>
      <c r="AD81">
        <f t="shared" si="373"/>
        <v>0</v>
      </c>
      <c r="AE81">
        <f t="shared" si="373"/>
        <v>0</v>
      </c>
      <c r="AF81">
        <f t="shared" si="373"/>
        <v>0</v>
      </c>
      <c r="AG81">
        <f t="shared" si="374"/>
        <v>0</v>
      </c>
      <c r="AH81">
        <f t="shared" si="374"/>
        <v>0</v>
      </c>
      <c r="AI81">
        <f t="shared" si="374"/>
        <v>0</v>
      </c>
      <c r="AJ81">
        <f t="shared" si="374"/>
        <v>0</v>
      </c>
      <c r="AK81">
        <f t="shared" si="375"/>
        <v>0</v>
      </c>
      <c r="AL81">
        <f t="shared" si="375"/>
        <v>0</v>
      </c>
      <c r="AM81">
        <f t="shared" si="375"/>
        <v>0</v>
      </c>
      <c r="AN81">
        <f t="shared" si="375"/>
        <v>0</v>
      </c>
      <c r="AO81">
        <f t="shared" si="376"/>
        <v>0</v>
      </c>
      <c r="AP81">
        <f t="shared" si="377"/>
        <v>0</v>
      </c>
      <c r="AQ81" s="4">
        <f t="shared" ref="AQ81" si="452">IF(G81=0,0,IF(OR(G80&gt;=4,G81&gt;=4)=TRUE,0,IF(AND(J80=0,J81=0)=TRUE,0,IF((AS80+AS81)&lt;=$T$9,0,IF((AS80+AS81)&gt;$T$9,IF(J81=0,IF(((C80+E80)*24)+$T$8&gt;(B82+D80)*24,IF(((((C80+E80)*24)+$T$8)-((B82+D80)*24)-AR82)&gt;0,(((C80+E80)*24)+$T$8)-((B82+D80)*24)-AR82,IF(((C81+E81)*24)+$T$8&gt;(B82+D80)*24,IF(((((C81+E81)*24)+$T$8)-((B82+D80)*24)-AR82)&gt;0,(((C81+E81)*24)+$T$8)-((B82+D80)*24)-AR82,0))))))))))</f>
        <v>0</v>
      </c>
      <c r="AS81" s="4">
        <f t="shared" si="379"/>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3</v>
      </c>
      <c r="BD81">
        <f>IF(BC81&gt;13,1,0)</f>
        <v>0</v>
      </c>
      <c r="BE81">
        <f>IF($J80+$J81&gt;0,$BC79+1,0)</f>
        <v>3</v>
      </c>
    </row>
    <row r="82" spans="1:57" ht="9" customHeight="1">
      <c r="A82" s="73">
        <f>B82</f>
        <v>42971</v>
      </c>
      <c r="B82" s="74">
        <f>B80+1</f>
        <v>42971</v>
      </c>
      <c r="C82" s="74">
        <f t="shared" ref="C82:C95" si="453">B82+F82</f>
        <v>42972</v>
      </c>
      <c r="D82" s="75">
        <v>0.70833333333333337</v>
      </c>
      <c r="E82" s="76">
        <v>1.3888888888888888E-2</v>
      </c>
      <c r="F82" s="77">
        <v>1</v>
      </c>
      <c r="G82" s="78">
        <v>1</v>
      </c>
      <c r="H82" s="78"/>
      <c r="I82" s="79"/>
      <c r="J82" s="80">
        <f>((C82+E82)-(B82+D82))*24</f>
        <v>7.3333333333139308</v>
      </c>
      <c r="K82" s="80">
        <f>IF(OR(G82=4,G82&gt;=8)=TRUE,0,J82)</f>
        <v>7.3333333333139308</v>
      </c>
      <c r="L82" s="80">
        <f t="shared" ref="L82:L95" si="454">IF(J82-(O82+N82+M82+P82+Q82)&lt;0,0,J82-(O82+N82+M82+P82+Q82))</f>
        <v>0</v>
      </c>
      <c r="M82" s="80">
        <f t="shared" ref="M82:M95" si="455">IF(Q82+P82&gt;0,0,IF(K82-J82&gt;$O$9,0,IF((B82+D82)&gt;(B82+$O$2),J82-O82-N82,IF(((((C82+E82)*24)-((B82+$O$2)*24)))-O82-N82&gt;0,((((C82+E82)*24)-((B82+$O$2)*24)))-O82-N82,0))))</f>
        <v>7</v>
      </c>
      <c r="N82" s="80">
        <f t="shared" ref="N82:N95" si="456">IF(Q82+P82&gt;0,0,IF(K82-J82&gt;$O$9,0,IF(WEEKDAY(A82,2)&gt;5,J82-O82,IF((B82+D82)&gt;(B82+$O$3),J82-O82,IF(((C82+E82)&gt;(B82+$O$3)),IF(((((C82+E82)-(B82+$O$3))*24)-O82)&gt;0,(((C82+E82)-(B82+$O$3))*24)-O82,0))))))</f>
        <v>0.33333333337213844</v>
      </c>
      <c r="O82" s="80">
        <f t="shared" ref="O82:O95" si="457">IF(Q82+P82&gt;0,0,IF((K82-J82)&gt;=$O$9,J82,IF(K82&gt;$O$9,K82-$O$9,0)))</f>
        <v>0</v>
      </c>
      <c r="P82" s="80">
        <f t="shared" ref="P82:P95" si="458">IF(G82=2,J82,0)</f>
        <v>0</v>
      </c>
      <c r="Q82" s="80">
        <f t="shared" ref="Q82:Q95" si="459">IF(G82=3,J82,0)</f>
        <v>0</v>
      </c>
      <c r="R82" s="81"/>
      <c r="S82" s="81"/>
      <c r="T82" s="81"/>
      <c r="U82" s="103"/>
      <c r="V82">
        <f t="shared" ref="V82:Y95" si="460">IF($G82=1,L82,0)</f>
        <v>0</v>
      </c>
      <c r="W82">
        <f t="shared" si="460"/>
        <v>7</v>
      </c>
      <c r="X82">
        <f t="shared" si="460"/>
        <v>0.33333333337213844</v>
      </c>
      <c r="Y82">
        <f t="shared" si="460"/>
        <v>0</v>
      </c>
      <c r="Z82">
        <f t="shared" ref="Z82:Z95" si="461">IF($G82=2,P82,0)</f>
        <v>0</v>
      </c>
      <c r="AA82">
        <f t="shared" ref="AA82:AA95" si="462">IF($G82=3,Q82,0)</f>
        <v>0</v>
      </c>
      <c r="AB82">
        <f t="shared" ref="AB82:AB95" si="463">IF($G82=4,H82,0)</f>
        <v>0</v>
      </c>
      <c r="AC82">
        <f t="shared" ref="AC82:AF95" si="464">IF($G82=5,L82,0)</f>
        <v>0</v>
      </c>
      <c r="AD82">
        <f t="shared" si="464"/>
        <v>0</v>
      </c>
      <c r="AE82">
        <f t="shared" si="464"/>
        <v>0</v>
      </c>
      <c r="AF82">
        <f t="shared" si="464"/>
        <v>0</v>
      </c>
      <c r="AG82">
        <f t="shared" ref="AG82:AJ95" si="465">IF($G82=6,L82,0)</f>
        <v>0</v>
      </c>
      <c r="AH82">
        <f t="shared" si="465"/>
        <v>0</v>
      </c>
      <c r="AI82">
        <f t="shared" si="465"/>
        <v>0</v>
      </c>
      <c r="AJ82">
        <f t="shared" si="465"/>
        <v>0</v>
      </c>
      <c r="AK82">
        <f t="shared" ref="AK82:AN95" si="466">IF($G82=7,L82,0)</f>
        <v>0</v>
      </c>
      <c r="AL82">
        <f t="shared" si="466"/>
        <v>0</v>
      </c>
      <c r="AM82">
        <f t="shared" si="466"/>
        <v>0</v>
      </c>
      <c r="AN82">
        <f t="shared" si="466"/>
        <v>0</v>
      </c>
      <c r="AO82">
        <f t="shared" ref="AO82:AO95" si="467">IF($G82=8,H82,0)</f>
        <v>0</v>
      </c>
      <c r="AP82">
        <f t="shared" ref="AP82:AP95" si="468">IF($G82=9,H82,0)</f>
        <v>0</v>
      </c>
      <c r="AR82" s="4">
        <f t="shared" ref="AR82" si="469">IF(G82=0,0,IF(OR(G80&gt;=4,G81&gt;=4)=TRUE,0,IF(J82=0,0,IF(AND(J81&gt;0,(((B82+D82)-(C81+E81))*24)&lt;$T$8)=TRUE,$T$8-(((B82+D82)-(C81+E81))*24),IF(AND(J80&gt;0,(((B82+D82)-(C80+E80))*24)&lt;$T$8)=TRUE,$T$8-(((B82+D82)-(C80+E80))*24),0)))))</f>
        <v>0</v>
      </c>
      <c r="AS82" s="4">
        <f t="shared" ref="AS82:AS95" si="470">IF(AND(G82&gt;=1,G82&lt;=3)=TRUE,J82,0)</f>
        <v>7.3333333333139308</v>
      </c>
      <c r="AT82">
        <f>IF(AND(G82=1,J82&gt;0)=TRUE,1,0)</f>
        <v>1</v>
      </c>
      <c r="AU82">
        <f t="shared" ref="AU82" si="471">IF(G82=2,1,0)</f>
        <v>0</v>
      </c>
      <c r="AV82">
        <f t="shared" ref="AV82" si="472">IF(G82=3,1,0)</f>
        <v>0</v>
      </c>
      <c r="AW82">
        <f t="shared" ref="AW82" si="473">IF(G82=4,1,0)</f>
        <v>0</v>
      </c>
      <c r="AX82">
        <f t="shared" ref="AX82" si="474">IF(G82=5,1,0)</f>
        <v>0</v>
      </c>
      <c r="AY82">
        <f t="shared" ref="AY82" si="475">IF(G82=6,1,0)</f>
        <v>0</v>
      </c>
      <c r="AZ82">
        <f t="shared" ref="AZ82" si="476">IF(G82=7,1,0)</f>
        <v>0</v>
      </c>
      <c r="BA82">
        <f t="shared" ref="BA82" si="477">IF(G82=8,1,0)</f>
        <v>0</v>
      </c>
      <c r="BB82">
        <f t="shared" ref="BB82" si="478">IF(G82=9,1,0)</f>
        <v>0</v>
      </c>
    </row>
    <row r="83" spans="1:57" ht="9" customHeight="1">
      <c r="A83" s="105">
        <f>B82</f>
        <v>42971</v>
      </c>
      <c r="B83" s="106">
        <f>C82</f>
        <v>42972</v>
      </c>
      <c r="C83" s="106">
        <f t="shared" si="453"/>
        <v>42972</v>
      </c>
      <c r="D83" s="107">
        <v>0</v>
      </c>
      <c r="E83" s="108">
        <v>0</v>
      </c>
      <c r="F83" s="109">
        <v>0</v>
      </c>
      <c r="G83" s="110">
        <v>1</v>
      </c>
      <c r="H83" s="110"/>
      <c r="I83" s="111"/>
      <c r="J83" s="112">
        <f t="shared" ref="J83:J95" si="479">((C83+E83)-(B83+D83))*24</f>
        <v>0</v>
      </c>
      <c r="K83" s="112">
        <f t="shared" ref="K83:K95" si="480">IF(OR(G83=4,G83&gt;=8)=TRUE,K82,K82+J83)</f>
        <v>7.3333333333139308</v>
      </c>
      <c r="L83" s="112">
        <f t="shared" si="454"/>
        <v>0</v>
      </c>
      <c r="M83" s="112">
        <f t="shared" si="455"/>
        <v>0</v>
      </c>
      <c r="N83" s="112" t="b">
        <f t="shared" si="456"/>
        <v>0</v>
      </c>
      <c r="O83" s="112">
        <f t="shared" si="457"/>
        <v>0</v>
      </c>
      <c r="P83" s="112">
        <f t="shared" si="458"/>
        <v>0</v>
      </c>
      <c r="Q83" s="112">
        <f t="shared" si="459"/>
        <v>0</v>
      </c>
      <c r="R83" s="113"/>
      <c r="S83" s="113"/>
      <c r="T83" s="113"/>
      <c r="U83" s="114"/>
      <c r="V83">
        <f t="shared" si="460"/>
        <v>0</v>
      </c>
      <c r="W83">
        <f t="shared" si="460"/>
        <v>0</v>
      </c>
      <c r="X83" t="b">
        <f t="shared" si="460"/>
        <v>0</v>
      </c>
      <c r="Y83">
        <f t="shared" si="460"/>
        <v>0</v>
      </c>
      <c r="Z83">
        <f t="shared" si="461"/>
        <v>0</v>
      </c>
      <c r="AA83">
        <f t="shared" si="462"/>
        <v>0</v>
      </c>
      <c r="AB83">
        <f t="shared" si="463"/>
        <v>0</v>
      </c>
      <c r="AC83">
        <f t="shared" si="464"/>
        <v>0</v>
      </c>
      <c r="AD83">
        <f t="shared" si="464"/>
        <v>0</v>
      </c>
      <c r="AE83">
        <f t="shared" si="464"/>
        <v>0</v>
      </c>
      <c r="AF83">
        <f t="shared" si="464"/>
        <v>0</v>
      </c>
      <c r="AG83">
        <f t="shared" si="465"/>
        <v>0</v>
      </c>
      <c r="AH83">
        <f t="shared" si="465"/>
        <v>0</v>
      </c>
      <c r="AI83">
        <f t="shared" si="465"/>
        <v>0</v>
      </c>
      <c r="AJ83">
        <f t="shared" si="465"/>
        <v>0</v>
      </c>
      <c r="AK83">
        <f t="shared" si="466"/>
        <v>0</v>
      </c>
      <c r="AL83">
        <f t="shared" si="466"/>
        <v>0</v>
      </c>
      <c r="AM83">
        <f t="shared" si="466"/>
        <v>0</v>
      </c>
      <c r="AN83">
        <f t="shared" si="466"/>
        <v>0</v>
      </c>
      <c r="AO83">
        <f t="shared" si="467"/>
        <v>0</v>
      </c>
      <c r="AP83">
        <f t="shared" si="468"/>
        <v>0</v>
      </c>
      <c r="AQ83" s="4">
        <f t="shared" ref="AQ83" si="481">IF(G83=0,0,IF(OR(G82&gt;=4,G83&gt;=4)=TRUE,0,IF(AND(J82=0,J83=0)=TRUE,0,IF((AS82+AS83)&lt;=$T$9,0,IF((AS82+AS83)&gt;$T$9,IF(J83=0,IF(((C82+E82)*24)+$T$8&gt;(B84+D82)*24,IF(((((C82+E82)*24)+$T$8)-((B84+D82)*24)-AR84)&gt;0,(((C82+E82)*24)+$T$8)-((B84+D82)*24)-AR84,IF(((C83+E83)*24)+$T$8&gt;(B84+D82)*24,IF(((((C83+E83)*24)+$T$8)-((B84+D82)*24)-AR84)&gt;0,(((C83+E83)*24)+$T$8)-((B84+D82)*24)-AR84,0))))))))))</f>
        <v>0</v>
      </c>
      <c r="AS83" s="4">
        <f t="shared" si="47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4</v>
      </c>
      <c r="BD83">
        <f>IF(BC83&gt;13,1,0)</f>
        <v>0</v>
      </c>
      <c r="BE83">
        <f>IF($J82+$J83&gt;0,$BC81+1,0)</f>
        <v>4</v>
      </c>
    </row>
    <row r="84" spans="1:57" ht="9" customHeight="1">
      <c r="A84" s="73">
        <f t="shared" ref="A84:A92" si="482">B84</f>
        <v>42972</v>
      </c>
      <c r="B84" s="74">
        <f>B82+1</f>
        <v>42972</v>
      </c>
      <c r="C84" s="74">
        <f t="shared" si="453"/>
        <v>42972</v>
      </c>
      <c r="D84" s="75">
        <v>0.62430555555555556</v>
      </c>
      <c r="E84" s="76">
        <v>0.64513888888888882</v>
      </c>
      <c r="F84" s="77">
        <v>0</v>
      </c>
      <c r="G84" s="78">
        <v>1</v>
      </c>
      <c r="H84" s="78"/>
      <c r="I84" s="79"/>
      <c r="J84" s="80">
        <f t="shared" si="479"/>
        <v>0.50000000005820766</v>
      </c>
      <c r="K84" s="80">
        <f t="shared" si="480"/>
        <v>7.8333333333721384</v>
      </c>
      <c r="L84" s="80">
        <f t="shared" si="454"/>
        <v>0.50000000005820766</v>
      </c>
      <c r="M84" s="80">
        <f t="shared" si="455"/>
        <v>0</v>
      </c>
      <c r="N84" s="80" t="b">
        <f t="shared" si="456"/>
        <v>0</v>
      </c>
      <c r="O84" s="80">
        <f t="shared" si="457"/>
        <v>0</v>
      </c>
      <c r="P84" s="80">
        <f t="shared" si="458"/>
        <v>0</v>
      </c>
      <c r="Q84" s="80">
        <f t="shared" si="459"/>
        <v>0</v>
      </c>
      <c r="R84" s="81"/>
      <c r="S84" s="81"/>
      <c r="T84" s="81"/>
      <c r="U84" s="82"/>
      <c r="V84">
        <f t="shared" si="460"/>
        <v>0.50000000005820766</v>
      </c>
      <c r="W84">
        <f t="shared" si="460"/>
        <v>0</v>
      </c>
      <c r="X84" t="b">
        <f t="shared" si="460"/>
        <v>0</v>
      </c>
      <c r="Y84">
        <f t="shared" si="460"/>
        <v>0</v>
      </c>
      <c r="Z84">
        <f t="shared" si="461"/>
        <v>0</v>
      </c>
      <c r="AA84">
        <f t="shared" si="462"/>
        <v>0</v>
      </c>
      <c r="AB84">
        <f t="shared" si="463"/>
        <v>0</v>
      </c>
      <c r="AC84">
        <f t="shared" si="464"/>
        <v>0</v>
      </c>
      <c r="AD84">
        <f t="shared" si="464"/>
        <v>0</v>
      </c>
      <c r="AE84">
        <f t="shared" si="464"/>
        <v>0</v>
      </c>
      <c r="AF84">
        <f t="shared" si="464"/>
        <v>0</v>
      </c>
      <c r="AG84">
        <f t="shared" si="465"/>
        <v>0</v>
      </c>
      <c r="AH84">
        <f t="shared" si="465"/>
        <v>0</v>
      </c>
      <c r="AI84">
        <f t="shared" si="465"/>
        <v>0</v>
      </c>
      <c r="AJ84">
        <f t="shared" si="465"/>
        <v>0</v>
      </c>
      <c r="AK84">
        <f t="shared" si="466"/>
        <v>0</v>
      </c>
      <c r="AL84">
        <f t="shared" si="466"/>
        <v>0</v>
      </c>
      <c r="AM84">
        <f t="shared" si="466"/>
        <v>0</v>
      </c>
      <c r="AN84">
        <f t="shared" si="466"/>
        <v>0</v>
      </c>
      <c r="AO84">
        <f t="shared" si="467"/>
        <v>0</v>
      </c>
      <c r="AP84">
        <f t="shared" si="468"/>
        <v>0</v>
      </c>
      <c r="AR84" s="4">
        <f t="shared" ref="AR84" si="483">IF(G84=0,0,IF(OR(G82&gt;=4,G83&gt;=4)=TRUE,0,IF(J84=0,0,IF(AND(J83&gt;0,(((B84+D84)-(C83+E83))*24)&lt;$T$8)=TRUE,$T$8-(((B84+D84)-(C83+E83))*24),IF(AND(J82&gt;0,(((B84+D84)-(C82+E82))*24)&lt;$T$8)=TRUE,$T$8-(((B84+D84)-(C82+E82))*24),0)))))</f>
        <v>0</v>
      </c>
      <c r="AS84" s="4">
        <f t="shared" si="470"/>
        <v>0.50000000005820766</v>
      </c>
      <c r="AT84">
        <f>IF(AND(G84=1,J84&gt;0)=TRUE,1,0)</f>
        <v>1</v>
      </c>
      <c r="AU84">
        <f t="shared" ref="AU84" si="484">IF(G84=2,1,0)</f>
        <v>0</v>
      </c>
      <c r="AV84">
        <f t="shared" ref="AV84" si="485">IF(G84=3,1,0)</f>
        <v>0</v>
      </c>
      <c r="AW84">
        <f t="shared" ref="AW84" si="486">IF(G84=4,1,0)</f>
        <v>0</v>
      </c>
      <c r="AX84">
        <f t="shared" ref="AX84" si="487">IF(G84=5,1,0)</f>
        <v>0</v>
      </c>
      <c r="AY84">
        <f t="shared" ref="AY84" si="488">IF(G84=6,1,0)</f>
        <v>0</v>
      </c>
      <c r="AZ84">
        <f t="shared" ref="AZ84" si="489">IF(G84=7,1,0)</f>
        <v>0</v>
      </c>
      <c r="BA84">
        <f t="shared" ref="BA84" si="490">IF(G84=8,1,0)</f>
        <v>0</v>
      </c>
      <c r="BB84">
        <f t="shared" ref="BB84" si="491">IF(G84=9,1,0)</f>
        <v>0</v>
      </c>
    </row>
    <row r="85" spans="1:57" ht="9" customHeight="1">
      <c r="A85" s="105">
        <f>B84</f>
        <v>42972</v>
      </c>
      <c r="B85" s="106">
        <f>C84</f>
        <v>42972</v>
      </c>
      <c r="C85" s="106">
        <f t="shared" si="453"/>
        <v>42973</v>
      </c>
      <c r="D85" s="107">
        <v>0.70833333333333337</v>
      </c>
      <c r="E85" s="108">
        <v>2.0833333333333332E-2</v>
      </c>
      <c r="F85" s="109">
        <v>1</v>
      </c>
      <c r="G85" s="110">
        <v>1</v>
      </c>
      <c r="H85" s="110"/>
      <c r="I85" s="111"/>
      <c r="J85" s="112">
        <f t="shared" si="479"/>
        <v>7.5</v>
      </c>
      <c r="K85" s="112">
        <f t="shared" si="480"/>
        <v>15.333333333372138</v>
      </c>
      <c r="L85" s="112">
        <f t="shared" si="454"/>
        <v>0</v>
      </c>
      <c r="M85" s="112">
        <f t="shared" si="455"/>
        <v>6.9999999999417923</v>
      </c>
      <c r="N85" s="112">
        <f t="shared" si="456"/>
        <v>0.50000000005820766</v>
      </c>
      <c r="O85" s="112">
        <f t="shared" si="457"/>
        <v>0</v>
      </c>
      <c r="P85" s="112">
        <f t="shared" si="458"/>
        <v>0</v>
      </c>
      <c r="Q85" s="112">
        <f t="shared" si="459"/>
        <v>0</v>
      </c>
      <c r="R85" s="113"/>
      <c r="S85" s="113"/>
      <c r="T85" s="113"/>
      <c r="U85" s="114"/>
      <c r="V85">
        <f t="shared" si="460"/>
        <v>0</v>
      </c>
      <c r="W85">
        <f t="shared" si="460"/>
        <v>6.9999999999417923</v>
      </c>
      <c r="X85">
        <f t="shared" si="460"/>
        <v>0.50000000005820766</v>
      </c>
      <c r="Y85">
        <f t="shared" si="460"/>
        <v>0</v>
      </c>
      <c r="Z85">
        <f t="shared" si="461"/>
        <v>0</v>
      </c>
      <c r="AA85">
        <f t="shared" si="462"/>
        <v>0</v>
      </c>
      <c r="AB85">
        <f t="shared" si="463"/>
        <v>0</v>
      </c>
      <c r="AC85">
        <f t="shared" si="464"/>
        <v>0</v>
      </c>
      <c r="AD85">
        <f t="shared" si="464"/>
        <v>0</v>
      </c>
      <c r="AE85">
        <f t="shared" si="464"/>
        <v>0</v>
      </c>
      <c r="AF85">
        <f t="shared" si="464"/>
        <v>0</v>
      </c>
      <c r="AG85">
        <f t="shared" si="465"/>
        <v>0</v>
      </c>
      <c r="AH85">
        <f t="shared" si="465"/>
        <v>0</v>
      </c>
      <c r="AI85">
        <f t="shared" si="465"/>
        <v>0</v>
      </c>
      <c r="AJ85">
        <f t="shared" si="465"/>
        <v>0</v>
      </c>
      <c r="AK85">
        <f t="shared" si="466"/>
        <v>0</v>
      </c>
      <c r="AL85">
        <f t="shared" si="466"/>
        <v>0</v>
      </c>
      <c r="AM85">
        <f t="shared" si="466"/>
        <v>0</v>
      </c>
      <c r="AN85">
        <f t="shared" si="466"/>
        <v>0</v>
      </c>
      <c r="AO85">
        <f t="shared" si="467"/>
        <v>0</v>
      </c>
      <c r="AP85">
        <f t="shared" si="468"/>
        <v>0</v>
      </c>
      <c r="AQ85" s="4">
        <f t="shared" ref="AQ85" si="492">IF(G85=0,0,IF(OR(G84&gt;=4,G85&gt;=4)=TRUE,0,IF(AND(J84=0,J85=0)=TRUE,0,IF((AS84+AS85)&lt;=$T$9,0,IF((AS84+AS85)&gt;$T$9,IF(J85=0,IF(((C84+E84)*24)+$T$8&gt;(B86+D84)*24,IF(((((C84+E84)*24)+$T$8)-((B86+D84)*24)-AR86)&gt;0,(((C84+E84)*24)+$T$8)-((B86+D84)*24)-AR86,IF(((C85+E85)*24)+$T$8&gt;(B86+D84)*24,IF(((((C85+E85)*24)+$T$8)-((B86+D84)*24)-AR86)&gt;0,(((C85+E85)*24)+$T$8)-((B86+D84)*24)-AR86,0))))))))))</f>
        <v>0</v>
      </c>
      <c r="AS85" s="4">
        <f t="shared" si="470"/>
        <v>7.5</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5</v>
      </c>
      <c r="BD85">
        <f>IF(BC85&gt;13,1,0)</f>
        <v>0</v>
      </c>
      <c r="BE85">
        <f>IF($J84+$J85&gt;0,$BC83+1,0)</f>
        <v>5</v>
      </c>
    </row>
    <row r="86" spans="1:57" ht="9" customHeight="1">
      <c r="A86" s="73">
        <f t="shared" si="482"/>
        <v>42973</v>
      </c>
      <c r="B86" s="74">
        <f>B84+1</f>
        <v>42973</v>
      </c>
      <c r="C86" s="74">
        <f t="shared" si="453"/>
        <v>42973</v>
      </c>
      <c r="D86" s="75">
        <v>0</v>
      </c>
      <c r="E86" s="76">
        <f t="shared" ref="E86:E95" si="493">D86</f>
        <v>0</v>
      </c>
      <c r="F86" s="77">
        <v>0</v>
      </c>
      <c r="G86" s="78">
        <v>1</v>
      </c>
      <c r="H86" s="78"/>
      <c r="I86" s="79"/>
      <c r="J86" s="80">
        <f t="shared" si="479"/>
        <v>0</v>
      </c>
      <c r="K86" s="80">
        <f t="shared" si="480"/>
        <v>15.333333333372138</v>
      </c>
      <c r="L86" s="80">
        <f t="shared" si="454"/>
        <v>0</v>
      </c>
      <c r="M86" s="80">
        <f t="shared" si="455"/>
        <v>0</v>
      </c>
      <c r="N86" s="80">
        <f t="shared" si="456"/>
        <v>0</v>
      </c>
      <c r="O86" s="80">
        <f t="shared" si="457"/>
        <v>0</v>
      </c>
      <c r="P86" s="80">
        <f t="shared" si="458"/>
        <v>0</v>
      </c>
      <c r="Q86" s="80">
        <f t="shared" si="459"/>
        <v>0</v>
      </c>
      <c r="R86" s="81"/>
      <c r="S86" s="81"/>
      <c r="T86" s="81"/>
      <c r="U86" s="82"/>
      <c r="V86">
        <f t="shared" si="460"/>
        <v>0</v>
      </c>
      <c r="W86">
        <f t="shared" si="460"/>
        <v>0</v>
      </c>
      <c r="X86">
        <f t="shared" si="460"/>
        <v>0</v>
      </c>
      <c r="Y86">
        <f t="shared" si="460"/>
        <v>0</v>
      </c>
      <c r="Z86">
        <f t="shared" si="461"/>
        <v>0</v>
      </c>
      <c r="AA86">
        <f t="shared" si="462"/>
        <v>0</v>
      </c>
      <c r="AB86">
        <f t="shared" si="463"/>
        <v>0</v>
      </c>
      <c r="AC86">
        <f t="shared" si="464"/>
        <v>0</v>
      </c>
      <c r="AD86">
        <f t="shared" si="464"/>
        <v>0</v>
      </c>
      <c r="AE86">
        <f t="shared" si="464"/>
        <v>0</v>
      </c>
      <c r="AF86">
        <f t="shared" si="464"/>
        <v>0</v>
      </c>
      <c r="AG86">
        <f t="shared" si="465"/>
        <v>0</v>
      </c>
      <c r="AH86">
        <f t="shared" si="465"/>
        <v>0</v>
      </c>
      <c r="AI86">
        <f t="shared" si="465"/>
        <v>0</v>
      </c>
      <c r="AJ86">
        <f t="shared" si="465"/>
        <v>0</v>
      </c>
      <c r="AK86">
        <f t="shared" si="466"/>
        <v>0</v>
      </c>
      <c r="AL86">
        <f t="shared" si="466"/>
        <v>0</v>
      </c>
      <c r="AM86">
        <f t="shared" si="466"/>
        <v>0</v>
      </c>
      <c r="AN86">
        <f t="shared" si="466"/>
        <v>0</v>
      </c>
      <c r="AO86">
        <f t="shared" si="467"/>
        <v>0</v>
      </c>
      <c r="AP86">
        <f t="shared" si="468"/>
        <v>0</v>
      </c>
      <c r="AR86" s="4">
        <f t="shared" ref="AR86" si="494">IF(G86=0,0,IF(OR(G84&gt;=4,G85&gt;=4)=TRUE,0,IF(J86=0,0,IF(AND(J85&gt;0,(((B86+D86)-(C85+E85))*24)&lt;$T$8)=TRUE,$T$8-(((B86+D86)-(C85+E85))*24),IF(AND(J84&gt;0,(((B86+D86)-(C84+E84))*24)&lt;$T$8)=TRUE,$T$8-(((B86+D86)-(C84+E84))*24),0)))))</f>
        <v>0</v>
      </c>
      <c r="AS86" s="4">
        <f t="shared" si="470"/>
        <v>0</v>
      </c>
      <c r="AT86">
        <f>IF(AND(G86=1,J86&gt;0)=TRUE,1,0)</f>
        <v>0</v>
      </c>
      <c r="AU86">
        <f t="shared" ref="AU86" si="495">IF(G86=2,1,0)</f>
        <v>0</v>
      </c>
      <c r="AV86">
        <f t="shared" ref="AV86" si="496">IF(G86=3,1,0)</f>
        <v>0</v>
      </c>
      <c r="AW86">
        <f t="shared" ref="AW86" si="497">IF(G86=4,1,0)</f>
        <v>0</v>
      </c>
      <c r="AX86">
        <f t="shared" ref="AX86" si="498">IF(G86=5,1,0)</f>
        <v>0</v>
      </c>
      <c r="AY86">
        <f t="shared" ref="AY86" si="499">IF(G86=6,1,0)</f>
        <v>0</v>
      </c>
      <c r="AZ86">
        <f t="shared" ref="AZ86" si="500">IF(G86=7,1,0)</f>
        <v>0</v>
      </c>
      <c r="BA86">
        <f t="shared" ref="BA86" si="501">IF(G86=8,1,0)</f>
        <v>0</v>
      </c>
      <c r="BB86">
        <f t="shared" ref="BB86" si="502">IF(G86=9,1,0)</f>
        <v>0</v>
      </c>
    </row>
    <row r="87" spans="1:57" ht="9" customHeight="1">
      <c r="A87" s="105">
        <f>B86</f>
        <v>42973</v>
      </c>
      <c r="B87" s="106">
        <f>C86</f>
        <v>42973</v>
      </c>
      <c r="C87" s="106">
        <f t="shared" si="453"/>
        <v>42973</v>
      </c>
      <c r="D87" s="107">
        <v>0</v>
      </c>
      <c r="E87" s="108">
        <f t="shared" si="493"/>
        <v>0</v>
      </c>
      <c r="F87" s="109">
        <v>0</v>
      </c>
      <c r="G87" s="110">
        <v>1</v>
      </c>
      <c r="H87" s="110"/>
      <c r="I87" s="111"/>
      <c r="J87" s="112">
        <f t="shared" si="479"/>
        <v>0</v>
      </c>
      <c r="K87" s="112">
        <f t="shared" si="480"/>
        <v>15.333333333372138</v>
      </c>
      <c r="L87" s="112">
        <f t="shared" si="454"/>
        <v>0</v>
      </c>
      <c r="M87" s="112">
        <f t="shared" si="455"/>
        <v>0</v>
      </c>
      <c r="N87" s="112">
        <f t="shared" si="456"/>
        <v>0</v>
      </c>
      <c r="O87" s="112">
        <f t="shared" si="457"/>
        <v>0</v>
      </c>
      <c r="P87" s="112">
        <f t="shared" si="458"/>
        <v>0</v>
      </c>
      <c r="Q87" s="112">
        <f t="shared" si="459"/>
        <v>0</v>
      </c>
      <c r="R87" s="113"/>
      <c r="S87" s="113"/>
      <c r="T87" s="113"/>
      <c r="U87" s="114"/>
      <c r="V87">
        <f t="shared" si="460"/>
        <v>0</v>
      </c>
      <c r="W87">
        <f t="shared" si="460"/>
        <v>0</v>
      </c>
      <c r="X87">
        <f t="shared" si="460"/>
        <v>0</v>
      </c>
      <c r="Y87">
        <f t="shared" si="460"/>
        <v>0</v>
      </c>
      <c r="Z87">
        <f t="shared" si="461"/>
        <v>0</v>
      </c>
      <c r="AA87">
        <f t="shared" si="462"/>
        <v>0</v>
      </c>
      <c r="AB87">
        <f t="shared" si="463"/>
        <v>0</v>
      </c>
      <c r="AC87">
        <f t="shared" si="464"/>
        <v>0</v>
      </c>
      <c r="AD87">
        <f t="shared" si="464"/>
        <v>0</v>
      </c>
      <c r="AE87">
        <f t="shared" si="464"/>
        <v>0</v>
      </c>
      <c r="AF87">
        <f t="shared" si="464"/>
        <v>0</v>
      </c>
      <c r="AG87">
        <f t="shared" si="465"/>
        <v>0</v>
      </c>
      <c r="AH87">
        <f t="shared" si="465"/>
        <v>0</v>
      </c>
      <c r="AI87">
        <f t="shared" si="465"/>
        <v>0</v>
      </c>
      <c r="AJ87">
        <f t="shared" si="465"/>
        <v>0</v>
      </c>
      <c r="AK87">
        <f t="shared" si="466"/>
        <v>0</v>
      </c>
      <c r="AL87">
        <f t="shared" si="466"/>
        <v>0</v>
      </c>
      <c r="AM87">
        <f t="shared" si="466"/>
        <v>0</v>
      </c>
      <c r="AN87">
        <f t="shared" si="466"/>
        <v>0</v>
      </c>
      <c r="AO87">
        <f t="shared" si="467"/>
        <v>0</v>
      </c>
      <c r="AP87">
        <f t="shared" si="468"/>
        <v>0</v>
      </c>
      <c r="AQ87" s="4">
        <f t="shared" ref="AQ87" si="503">IF(G87=0,0,IF(OR(G86&gt;=4,G87&gt;=4)=TRUE,0,IF(AND(J86=0,J87=0)=TRUE,0,IF((AS86+AS87)&lt;=$T$9,0,IF((AS86+AS87)&gt;$T$9,IF(J87=0,IF(((C86+E86)*24)+$T$8&gt;(B88+D86)*24,IF(((((C86+E86)*24)+$T$8)-((B88+D86)*24)-AR88)&gt;0,(((C86+E86)*24)+$T$8)-((B88+D86)*24)-AR88,IF(((C87+E87)*24)+$T$8&gt;(B88+D86)*24,IF(((((C87+E87)*24)+$T$8)-((B88+D86)*24)-AR88)&gt;0,(((C87+E87)*24)+$T$8)-((B88+D86)*24)-AR88,0))))))))))</f>
        <v>0</v>
      </c>
      <c r="AS87" s="4">
        <f t="shared" si="47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82"/>
        <v>42974</v>
      </c>
      <c r="B88" s="74">
        <f>B86+1</f>
        <v>42974</v>
      </c>
      <c r="C88" s="74">
        <f t="shared" si="453"/>
        <v>42974</v>
      </c>
      <c r="D88" s="75">
        <v>0</v>
      </c>
      <c r="E88" s="76">
        <f t="shared" si="493"/>
        <v>0</v>
      </c>
      <c r="F88" s="77">
        <v>0</v>
      </c>
      <c r="G88" s="78">
        <v>1</v>
      </c>
      <c r="H88" s="78"/>
      <c r="I88" s="79"/>
      <c r="J88" s="80">
        <f t="shared" si="479"/>
        <v>0</v>
      </c>
      <c r="K88" s="80">
        <f t="shared" si="480"/>
        <v>15.333333333372138</v>
      </c>
      <c r="L88" s="80">
        <f t="shared" si="454"/>
        <v>0</v>
      </c>
      <c r="M88" s="80">
        <f t="shared" si="455"/>
        <v>0</v>
      </c>
      <c r="N88" s="80">
        <f t="shared" si="456"/>
        <v>0</v>
      </c>
      <c r="O88" s="80">
        <f t="shared" si="457"/>
        <v>0</v>
      </c>
      <c r="P88" s="80">
        <f t="shared" si="458"/>
        <v>0</v>
      </c>
      <c r="Q88" s="80">
        <f t="shared" si="459"/>
        <v>0</v>
      </c>
      <c r="R88" s="81"/>
      <c r="S88" s="81"/>
      <c r="T88" s="81"/>
      <c r="U88" s="82"/>
      <c r="V88">
        <f t="shared" si="460"/>
        <v>0</v>
      </c>
      <c r="W88">
        <f t="shared" si="460"/>
        <v>0</v>
      </c>
      <c r="X88">
        <f t="shared" si="460"/>
        <v>0</v>
      </c>
      <c r="Y88">
        <f t="shared" si="460"/>
        <v>0</v>
      </c>
      <c r="Z88">
        <f t="shared" si="461"/>
        <v>0</v>
      </c>
      <c r="AA88">
        <f t="shared" si="462"/>
        <v>0</v>
      </c>
      <c r="AB88">
        <f t="shared" si="463"/>
        <v>0</v>
      </c>
      <c r="AC88">
        <f t="shared" si="464"/>
        <v>0</v>
      </c>
      <c r="AD88">
        <f t="shared" si="464"/>
        <v>0</v>
      </c>
      <c r="AE88">
        <f t="shared" si="464"/>
        <v>0</v>
      </c>
      <c r="AF88">
        <f t="shared" si="464"/>
        <v>0</v>
      </c>
      <c r="AG88">
        <f t="shared" si="465"/>
        <v>0</v>
      </c>
      <c r="AH88">
        <f t="shared" si="465"/>
        <v>0</v>
      </c>
      <c r="AI88">
        <f t="shared" si="465"/>
        <v>0</v>
      </c>
      <c r="AJ88">
        <f t="shared" si="465"/>
        <v>0</v>
      </c>
      <c r="AK88">
        <f t="shared" si="466"/>
        <v>0</v>
      </c>
      <c r="AL88">
        <f t="shared" si="466"/>
        <v>0</v>
      </c>
      <c r="AM88">
        <f t="shared" si="466"/>
        <v>0</v>
      </c>
      <c r="AN88">
        <f t="shared" si="466"/>
        <v>0</v>
      </c>
      <c r="AO88">
        <f t="shared" si="467"/>
        <v>0</v>
      </c>
      <c r="AP88">
        <f t="shared" si="468"/>
        <v>0</v>
      </c>
      <c r="AR88" s="4">
        <f t="shared" ref="AR88" si="504">IF(G88=0,0,IF(OR(G86&gt;=4,G87&gt;=4)=TRUE,0,IF(J88=0,0,IF(AND(J87&gt;0,(((B88+D88)-(C87+E87))*24)&lt;$T$8)=TRUE,$T$8-(((B88+D88)-(C87+E87))*24),IF(AND(J86&gt;0,(((B88+D88)-(C86+E86))*24)&lt;$T$8)=TRUE,$T$8-(((B88+D88)-(C86+E86))*24),0)))))</f>
        <v>0</v>
      </c>
      <c r="AS88" s="4">
        <f t="shared" si="470"/>
        <v>0</v>
      </c>
      <c r="AT88">
        <f>IF(AND(G88=1,J88&gt;0)=TRUE,1,0)</f>
        <v>0</v>
      </c>
      <c r="AU88">
        <f t="shared" ref="AU88" si="505">IF(G88=2,1,0)</f>
        <v>0</v>
      </c>
      <c r="AV88">
        <f t="shared" ref="AV88" si="506">IF(G88=3,1,0)</f>
        <v>0</v>
      </c>
      <c r="AW88">
        <f t="shared" ref="AW88" si="507">IF(G88=4,1,0)</f>
        <v>0</v>
      </c>
      <c r="AX88">
        <f t="shared" ref="AX88" si="508">IF(G88=5,1,0)</f>
        <v>0</v>
      </c>
      <c r="AY88">
        <f t="shared" ref="AY88" si="509">IF(G88=6,1,0)</f>
        <v>0</v>
      </c>
      <c r="AZ88">
        <f t="shared" ref="AZ88" si="510">IF(G88=7,1,0)</f>
        <v>0</v>
      </c>
      <c r="BA88">
        <f t="shared" ref="BA88" si="511">IF(G88=8,1,0)</f>
        <v>0</v>
      </c>
      <c r="BB88">
        <f t="shared" ref="BB88" si="512">IF(G88=9,1,0)</f>
        <v>0</v>
      </c>
    </row>
    <row r="89" spans="1:57" ht="9" customHeight="1">
      <c r="A89" s="105">
        <f>B88</f>
        <v>42974</v>
      </c>
      <c r="B89" s="106">
        <f>C88</f>
        <v>42974</v>
      </c>
      <c r="C89" s="106">
        <f t="shared" si="453"/>
        <v>42974</v>
      </c>
      <c r="D89" s="107">
        <v>0</v>
      </c>
      <c r="E89" s="108">
        <f t="shared" si="493"/>
        <v>0</v>
      </c>
      <c r="F89" s="109">
        <v>0</v>
      </c>
      <c r="G89" s="110">
        <v>1</v>
      </c>
      <c r="H89" s="110"/>
      <c r="I89" s="111"/>
      <c r="J89" s="112">
        <f t="shared" si="479"/>
        <v>0</v>
      </c>
      <c r="K89" s="112">
        <f t="shared" si="480"/>
        <v>15.333333333372138</v>
      </c>
      <c r="L89" s="112">
        <f t="shared" si="454"/>
        <v>0</v>
      </c>
      <c r="M89" s="112">
        <f t="shared" si="455"/>
        <v>0</v>
      </c>
      <c r="N89" s="112">
        <f t="shared" si="456"/>
        <v>0</v>
      </c>
      <c r="O89" s="112">
        <f t="shared" si="457"/>
        <v>0</v>
      </c>
      <c r="P89" s="112">
        <f t="shared" si="458"/>
        <v>0</v>
      </c>
      <c r="Q89" s="112">
        <f t="shared" si="459"/>
        <v>0</v>
      </c>
      <c r="R89" s="113"/>
      <c r="S89" s="113"/>
      <c r="T89" s="113"/>
      <c r="U89" s="114"/>
      <c r="V89">
        <f t="shared" si="460"/>
        <v>0</v>
      </c>
      <c r="W89">
        <f t="shared" si="460"/>
        <v>0</v>
      </c>
      <c r="X89">
        <f t="shared" si="460"/>
        <v>0</v>
      </c>
      <c r="Y89">
        <f t="shared" si="460"/>
        <v>0</v>
      </c>
      <c r="Z89">
        <f t="shared" si="461"/>
        <v>0</v>
      </c>
      <c r="AA89">
        <f t="shared" si="462"/>
        <v>0</v>
      </c>
      <c r="AB89">
        <f t="shared" si="463"/>
        <v>0</v>
      </c>
      <c r="AC89">
        <f t="shared" si="464"/>
        <v>0</v>
      </c>
      <c r="AD89">
        <f t="shared" si="464"/>
        <v>0</v>
      </c>
      <c r="AE89">
        <f t="shared" si="464"/>
        <v>0</v>
      </c>
      <c r="AF89">
        <f t="shared" si="464"/>
        <v>0</v>
      </c>
      <c r="AG89">
        <f t="shared" si="465"/>
        <v>0</v>
      </c>
      <c r="AH89">
        <f t="shared" si="465"/>
        <v>0</v>
      </c>
      <c r="AI89">
        <f t="shared" si="465"/>
        <v>0</v>
      </c>
      <c r="AJ89">
        <f t="shared" si="465"/>
        <v>0</v>
      </c>
      <c r="AK89">
        <f t="shared" si="466"/>
        <v>0</v>
      </c>
      <c r="AL89">
        <f t="shared" si="466"/>
        <v>0</v>
      </c>
      <c r="AM89">
        <f t="shared" si="466"/>
        <v>0</v>
      </c>
      <c r="AN89">
        <f t="shared" si="466"/>
        <v>0</v>
      </c>
      <c r="AO89">
        <f t="shared" si="467"/>
        <v>0</v>
      </c>
      <c r="AP89">
        <f t="shared" si="468"/>
        <v>0</v>
      </c>
      <c r="AQ89" s="4">
        <f t="shared" ref="AQ89" si="513">IF(G89=0,0,IF(OR(G88&gt;=4,G89&gt;=4)=TRUE,0,IF(AND(J88=0,J89=0)=TRUE,0,IF((AS88+AS89)&lt;=$T$9,0,IF((AS88+AS89)&gt;$T$9,IF(J89=0,IF(((C88+E88)*24)+$T$8&gt;(B90+D88)*24,IF(((((C88+E88)*24)+$T$8)-((B90+D88)*24)-AR90)&gt;0,(((C88+E88)*24)+$T$8)-((B90+D88)*24)-AR90,IF(((C89+E89)*24)+$T$8&gt;(B90+D88)*24,IF(((((C89+E89)*24)+$T$8)-((B90+D88)*24)-AR90)&gt;0,(((C89+E89)*24)+$T$8)-((B90+D88)*24)-AR90,0))))))))))</f>
        <v>0</v>
      </c>
      <c r="AS89" s="4">
        <f t="shared" si="47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82"/>
        <v>42975</v>
      </c>
      <c r="B90" s="74">
        <f>B88+1</f>
        <v>42975</v>
      </c>
      <c r="C90" s="74">
        <f t="shared" si="453"/>
        <v>42975</v>
      </c>
      <c r="D90" s="75">
        <v>0</v>
      </c>
      <c r="E90" s="76">
        <f t="shared" si="493"/>
        <v>0</v>
      </c>
      <c r="F90" s="77">
        <v>0</v>
      </c>
      <c r="G90" s="78">
        <v>1</v>
      </c>
      <c r="H90" s="78"/>
      <c r="I90" s="79"/>
      <c r="J90" s="80">
        <f t="shared" si="479"/>
        <v>0</v>
      </c>
      <c r="K90" s="80">
        <f t="shared" si="480"/>
        <v>15.333333333372138</v>
      </c>
      <c r="L90" s="80">
        <f t="shared" si="454"/>
        <v>0</v>
      </c>
      <c r="M90" s="80">
        <f t="shared" si="455"/>
        <v>0</v>
      </c>
      <c r="N90" s="80" t="b">
        <f t="shared" si="456"/>
        <v>0</v>
      </c>
      <c r="O90" s="80">
        <f t="shared" si="457"/>
        <v>0</v>
      </c>
      <c r="P90" s="80">
        <f t="shared" si="458"/>
        <v>0</v>
      </c>
      <c r="Q90" s="80">
        <f t="shared" si="459"/>
        <v>0</v>
      </c>
      <c r="R90" s="81"/>
      <c r="S90" s="81"/>
      <c r="T90" s="81"/>
      <c r="U90" s="82"/>
      <c r="V90">
        <f t="shared" si="460"/>
        <v>0</v>
      </c>
      <c r="W90">
        <f t="shared" si="460"/>
        <v>0</v>
      </c>
      <c r="X90" t="b">
        <f t="shared" si="460"/>
        <v>0</v>
      </c>
      <c r="Y90">
        <f t="shared" si="460"/>
        <v>0</v>
      </c>
      <c r="Z90">
        <f t="shared" si="461"/>
        <v>0</v>
      </c>
      <c r="AA90">
        <f t="shared" si="462"/>
        <v>0</v>
      </c>
      <c r="AB90">
        <f t="shared" si="463"/>
        <v>0</v>
      </c>
      <c r="AC90">
        <f t="shared" si="464"/>
        <v>0</v>
      </c>
      <c r="AD90">
        <f t="shared" si="464"/>
        <v>0</v>
      </c>
      <c r="AE90">
        <f t="shared" si="464"/>
        <v>0</v>
      </c>
      <c r="AF90">
        <f t="shared" si="464"/>
        <v>0</v>
      </c>
      <c r="AG90">
        <f t="shared" si="465"/>
        <v>0</v>
      </c>
      <c r="AH90">
        <f t="shared" si="465"/>
        <v>0</v>
      </c>
      <c r="AI90">
        <f t="shared" si="465"/>
        <v>0</v>
      </c>
      <c r="AJ90">
        <f t="shared" si="465"/>
        <v>0</v>
      </c>
      <c r="AK90">
        <f t="shared" si="466"/>
        <v>0</v>
      </c>
      <c r="AL90">
        <f t="shared" si="466"/>
        <v>0</v>
      </c>
      <c r="AM90">
        <f t="shared" si="466"/>
        <v>0</v>
      </c>
      <c r="AN90">
        <f t="shared" si="466"/>
        <v>0</v>
      </c>
      <c r="AO90">
        <f t="shared" si="467"/>
        <v>0</v>
      </c>
      <c r="AP90">
        <f t="shared" si="468"/>
        <v>0</v>
      </c>
      <c r="AR90" s="4">
        <f t="shared" ref="AR90" si="514">IF(G90=0,0,IF(OR(G88&gt;=4,G89&gt;=4)=TRUE,0,IF(J90=0,0,IF(AND(J89&gt;0,(((B90+D90)-(C89+E89))*24)&lt;$T$8)=TRUE,$T$8-(((B90+D90)-(C89+E89))*24),IF(AND(J88&gt;0,(((B90+D90)-(C88+E88))*24)&lt;$T$8)=TRUE,$T$8-(((B90+D90)-(C88+E88))*24),0)))))</f>
        <v>0</v>
      </c>
      <c r="AS90" s="4">
        <f t="shared" si="470"/>
        <v>0</v>
      </c>
      <c r="AT90">
        <f>IF(AND(G90=1,J90&gt;0)=TRUE,1,0)</f>
        <v>0</v>
      </c>
      <c r="AU90">
        <f t="shared" ref="AU90" si="515">IF(G90=2,1,0)</f>
        <v>0</v>
      </c>
      <c r="AV90">
        <f t="shared" ref="AV90" si="516">IF(G90=3,1,0)</f>
        <v>0</v>
      </c>
      <c r="AW90">
        <f t="shared" ref="AW90" si="517">IF(G90=4,1,0)</f>
        <v>0</v>
      </c>
      <c r="AX90">
        <f t="shared" ref="AX90" si="518">IF(G90=5,1,0)</f>
        <v>0</v>
      </c>
      <c r="AY90">
        <f t="shared" ref="AY90" si="519">IF(G90=6,1,0)</f>
        <v>0</v>
      </c>
      <c r="AZ90">
        <f t="shared" ref="AZ90" si="520">IF(G90=7,1,0)</f>
        <v>0</v>
      </c>
      <c r="BA90">
        <f t="shared" ref="BA90" si="521">IF(G90=8,1,0)</f>
        <v>0</v>
      </c>
      <c r="BB90">
        <f t="shared" ref="BB90" si="522">IF(G90=9,1,0)</f>
        <v>0</v>
      </c>
    </row>
    <row r="91" spans="1:57" ht="9" customHeight="1">
      <c r="A91" s="105">
        <f>B90</f>
        <v>42975</v>
      </c>
      <c r="B91" s="106">
        <f>C90</f>
        <v>42975</v>
      </c>
      <c r="C91" s="106">
        <f t="shared" si="453"/>
        <v>42975</v>
      </c>
      <c r="D91" s="107">
        <v>0</v>
      </c>
      <c r="E91" s="108">
        <f t="shared" si="493"/>
        <v>0</v>
      </c>
      <c r="F91" s="109">
        <v>0</v>
      </c>
      <c r="G91" s="110">
        <v>1</v>
      </c>
      <c r="H91" s="110"/>
      <c r="I91" s="111"/>
      <c r="J91" s="112">
        <f t="shared" si="479"/>
        <v>0</v>
      </c>
      <c r="K91" s="112">
        <f t="shared" si="480"/>
        <v>15.333333333372138</v>
      </c>
      <c r="L91" s="112">
        <f t="shared" si="454"/>
        <v>0</v>
      </c>
      <c r="M91" s="112">
        <f t="shared" si="455"/>
        <v>0</v>
      </c>
      <c r="N91" s="112" t="b">
        <f t="shared" si="456"/>
        <v>0</v>
      </c>
      <c r="O91" s="112">
        <f t="shared" si="457"/>
        <v>0</v>
      </c>
      <c r="P91" s="112">
        <f t="shared" si="458"/>
        <v>0</v>
      </c>
      <c r="Q91" s="112">
        <f t="shared" si="459"/>
        <v>0</v>
      </c>
      <c r="R91" s="113"/>
      <c r="S91" s="113"/>
      <c r="T91" s="113"/>
      <c r="U91" s="114"/>
      <c r="V91">
        <f t="shared" si="460"/>
        <v>0</v>
      </c>
      <c r="W91">
        <f t="shared" si="460"/>
        <v>0</v>
      </c>
      <c r="X91" t="b">
        <f t="shared" si="460"/>
        <v>0</v>
      </c>
      <c r="Y91">
        <f t="shared" si="460"/>
        <v>0</v>
      </c>
      <c r="Z91">
        <f t="shared" si="461"/>
        <v>0</v>
      </c>
      <c r="AA91">
        <f t="shared" si="462"/>
        <v>0</v>
      </c>
      <c r="AB91">
        <f t="shared" si="463"/>
        <v>0</v>
      </c>
      <c r="AC91">
        <f t="shared" si="464"/>
        <v>0</v>
      </c>
      <c r="AD91">
        <f t="shared" si="464"/>
        <v>0</v>
      </c>
      <c r="AE91">
        <f t="shared" si="464"/>
        <v>0</v>
      </c>
      <c r="AF91">
        <f t="shared" si="464"/>
        <v>0</v>
      </c>
      <c r="AG91">
        <f t="shared" si="465"/>
        <v>0</v>
      </c>
      <c r="AH91">
        <f t="shared" si="465"/>
        <v>0</v>
      </c>
      <c r="AI91">
        <f t="shared" si="465"/>
        <v>0</v>
      </c>
      <c r="AJ91">
        <f t="shared" si="465"/>
        <v>0</v>
      </c>
      <c r="AK91">
        <f t="shared" si="466"/>
        <v>0</v>
      </c>
      <c r="AL91">
        <f t="shared" si="466"/>
        <v>0</v>
      </c>
      <c r="AM91">
        <f t="shared" si="466"/>
        <v>0</v>
      </c>
      <c r="AN91">
        <f t="shared" si="466"/>
        <v>0</v>
      </c>
      <c r="AO91">
        <f t="shared" si="467"/>
        <v>0</v>
      </c>
      <c r="AP91">
        <f t="shared" si="468"/>
        <v>0</v>
      </c>
      <c r="AQ91" s="4">
        <f t="shared" ref="AQ91" si="523">IF(G91=0,0,IF(OR(G90&gt;=4,G91&gt;=4)=TRUE,0,IF(AND(J90=0,J91=0)=TRUE,0,IF((AS90+AS91)&lt;=$T$9,0,IF((AS90+AS91)&gt;$T$9,IF(J91=0,IF(((C90+E90)*24)+$T$8&gt;(B92+D90)*24,IF(((((C90+E90)*24)+$T$8)-((B92+D90)*24)-AR92)&gt;0,(((C90+E90)*24)+$T$8)-((B92+D90)*24)-AR92,IF(((C91+E91)*24)+$T$8&gt;(B92+D90)*24,IF(((((C91+E91)*24)+$T$8)-((B92+D90)*24)-AR92)&gt;0,(((C91+E91)*24)+$T$8)-((B92+D90)*24)-AR92,0))))))))))</f>
        <v>0</v>
      </c>
      <c r="AS91" s="4">
        <f t="shared" si="47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82"/>
        <v>42976</v>
      </c>
      <c r="B92" s="74">
        <f>B90+1</f>
        <v>42976</v>
      </c>
      <c r="C92" s="74">
        <f t="shared" si="453"/>
        <v>42976</v>
      </c>
      <c r="D92" s="75">
        <v>0</v>
      </c>
      <c r="E92" s="76">
        <f t="shared" si="493"/>
        <v>0</v>
      </c>
      <c r="F92" s="77">
        <v>0</v>
      </c>
      <c r="G92" s="78">
        <v>1</v>
      </c>
      <c r="H92" s="78"/>
      <c r="I92" s="79"/>
      <c r="J92" s="80">
        <f t="shared" si="479"/>
        <v>0</v>
      </c>
      <c r="K92" s="80">
        <f t="shared" si="480"/>
        <v>15.333333333372138</v>
      </c>
      <c r="L92" s="80">
        <f t="shared" si="454"/>
        <v>0</v>
      </c>
      <c r="M92" s="80">
        <f t="shared" si="455"/>
        <v>0</v>
      </c>
      <c r="N92" s="80" t="b">
        <f t="shared" si="456"/>
        <v>0</v>
      </c>
      <c r="O92" s="80">
        <f t="shared" si="457"/>
        <v>0</v>
      </c>
      <c r="P92" s="80">
        <f t="shared" si="458"/>
        <v>0</v>
      </c>
      <c r="Q92" s="80">
        <f t="shared" si="459"/>
        <v>0</v>
      </c>
      <c r="R92" s="81"/>
      <c r="S92" s="81"/>
      <c r="T92" s="81"/>
      <c r="U92" s="82"/>
      <c r="V92">
        <f t="shared" si="460"/>
        <v>0</v>
      </c>
      <c r="W92">
        <f t="shared" si="460"/>
        <v>0</v>
      </c>
      <c r="X92" t="b">
        <f t="shared" si="460"/>
        <v>0</v>
      </c>
      <c r="Y92">
        <f t="shared" si="460"/>
        <v>0</v>
      </c>
      <c r="Z92">
        <f t="shared" si="461"/>
        <v>0</v>
      </c>
      <c r="AA92">
        <f t="shared" si="462"/>
        <v>0</v>
      </c>
      <c r="AB92">
        <f t="shared" si="463"/>
        <v>0</v>
      </c>
      <c r="AC92">
        <f t="shared" si="464"/>
        <v>0</v>
      </c>
      <c r="AD92">
        <f t="shared" si="464"/>
        <v>0</v>
      </c>
      <c r="AE92">
        <f t="shared" si="464"/>
        <v>0</v>
      </c>
      <c r="AF92">
        <f t="shared" si="464"/>
        <v>0</v>
      </c>
      <c r="AG92">
        <f t="shared" si="465"/>
        <v>0</v>
      </c>
      <c r="AH92">
        <f t="shared" si="465"/>
        <v>0</v>
      </c>
      <c r="AI92">
        <f t="shared" si="465"/>
        <v>0</v>
      </c>
      <c r="AJ92">
        <f t="shared" si="465"/>
        <v>0</v>
      </c>
      <c r="AK92">
        <f t="shared" si="466"/>
        <v>0</v>
      </c>
      <c r="AL92">
        <f t="shared" si="466"/>
        <v>0</v>
      </c>
      <c r="AM92">
        <f t="shared" si="466"/>
        <v>0</v>
      </c>
      <c r="AN92">
        <f t="shared" si="466"/>
        <v>0</v>
      </c>
      <c r="AO92">
        <f t="shared" si="467"/>
        <v>0</v>
      </c>
      <c r="AP92">
        <f t="shared" si="468"/>
        <v>0</v>
      </c>
      <c r="AR92" s="4">
        <f t="shared" ref="AR92" si="524">IF(G92=0,0,IF(OR(G90&gt;=4,G91&gt;=4)=TRUE,0,IF(J92=0,0,IF(AND(J91&gt;0,(((B92+D92)-(C91+E91))*24)&lt;$T$8)=TRUE,$T$8-(((B92+D92)-(C91+E91))*24),IF(AND(J90&gt;0,(((B92+D92)-(C90+E90))*24)&lt;$T$8)=TRUE,$T$8-(((B92+D92)-(C90+E90))*24),0)))))</f>
        <v>0</v>
      </c>
      <c r="AS92" s="4">
        <f t="shared" si="470"/>
        <v>0</v>
      </c>
      <c r="AT92">
        <f>IF(AND(G92=1,J92&gt;0)=TRUE,1,0)</f>
        <v>0</v>
      </c>
      <c r="AU92">
        <f t="shared" ref="AU92" si="525">IF(G92=2,1,0)</f>
        <v>0</v>
      </c>
      <c r="AV92">
        <f t="shared" ref="AV92" si="526">IF(G92=3,1,0)</f>
        <v>0</v>
      </c>
      <c r="AW92">
        <f t="shared" ref="AW92" si="527">IF(G92=4,1,0)</f>
        <v>0</v>
      </c>
      <c r="AX92">
        <f t="shared" ref="AX92" si="528">IF(G92=5,1,0)</f>
        <v>0</v>
      </c>
      <c r="AY92">
        <f t="shared" ref="AY92" si="529">IF(G92=6,1,0)</f>
        <v>0</v>
      </c>
      <c r="AZ92">
        <f t="shared" ref="AZ92" si="530">IF(G92=7,1,0)</f>
        <v>0</v>
      </c>
      <c r="BA92">
        <f t="shared" ref="BA92" si="531">IF(G92=8,1,0)</f>
        <v>0</v>
      </c>
      <c r="BB92">
        <f t="shared" ref="BB92" si="532">IF(G92=9,1,0)</f>
        <v>0</v>
      </c>
    </row>
    <row r="93" spans="1:57" ht="9" customHeight="1">
      <c r="A93" s="105">
        <f>B92</f>
        <v>42976</v>
      </c>
      <c r="B93" s="106">
        <f>C92</f>
        <v>42976</v>
      </c>
      <c r="C93" s="106">
        <f t="shared" si="453"/>
        <v>42976</v>
      </c>
      <c r="D93" s="107">
        <v>0</v>
      </c>
      <c r="E93" s="108">
        <f t="shared" si="493"/>
        <v>0</v>
      </c>
      <c r="F93" s="109">
        <v>0</v>
      </c>
      <c r="G93" s="110">
        <v>1</v>
      </c>
      <c r="H93" s="110"/>
      <c r="I93" s="111"/>
      <c r="J93" s="112">
        <f t="shared" si="479"/>
        <v>0</v>
      </c>
      <c r="K93" s="112">
        <f t="shared" si="480"/>
        <v>15.333333333372138</v>
      </c>
      <c r="L93" s="112">
        <f t="shared" si="454"/>
        <v>0</v>
      </c>
      <c r="M93" s="112">
        <f t="shared" si="455"/>
        <v>0</v>
      </c>
      <c r="N93" s="112" t="b">
        <f t="shared" si="456"/>
        <v>0</v>
      </c>
      <c r="O93" s="112">
        <f t="shared" si="457"/>
        <v>0</v>
      </c>
      <c r="P93" s="112">
        <f t="shared" si="458"/>
        <v>0</v>
      </c>
      <c r="Q93" s="112">
        <f t="shared" si="459"/>
        <v>0</v>
      </c>
      <c r="R93" s="113"/>
      <c r="S93" s="113"/>
      <c r="T93" s="113"/>
      <c r="U93" s="114"/>
      <c r="V93">
        <f t="shared" si="460"/>
        <v>0</v>
      </c>
      <c r="W93">
        <f t="shared" si="460"/>
        <v>0</v>
      </c>
      <c r="X93" t="b">
        <f t="shared" si="460"/>
        <v>0</v>
      </c>
      <c r="Y93">
        <f t="shared" si="460"/>
        <v>0</v>
      </c>
      <c r="Z93">
        <f t="shared" si="461"/>
        <v>0</v>
      </c>
      <c r="AA93">
        <f t="shared" si="462"/>
        <v>0</v>
      </c>
      <c r="AB93">
        <f t="shared" si="463"/>
        <v>0</v>
      </c>
      <c r="AC93">
        <f t="shared" si="464"/>
        <v>0</v>
      </c>
      <c r="AD93">
        <f t="shared" si="464"/>
        <v>0</v>
      </c>
      <c r="AE93">
        <f t="shared" si="464"/>
        <v>0</v>
      </c>
      <c r="AF93">
        <f t="shared" si="464"/>
        <v>0</v>
      </c>
      <c r="AG93">
        <f t="shared" si="465"/>
        <v>0</v>
      </c>
      <c r="AH93">
        <f t="shared" si="465"/>
        <v>0</v>
      </c>
      <c r="AI93">
        <f t="shared" si="465"/>
        <v>0</v>
      </c>
      <c r="AJ93">
        <f t="shared" si="465"/>
        <v>0</v>
      </c>
      <c r="AK93">
        <f t="shared" si="466"/>
        <v>0</v>
      </c>
      <c r="AL93">
        <f t="shared" si="466"/>
        <v>0</v>
      </c>
      <c r="AM93">
        <f t="shared" si="466"/>
        <v>0</v>
      </c>
      <c r="AN93">
        <f t="shared" si="466"/>
        <v>0</v>
      </c>
      <c r="AO93">
        <f t="shared" si="467"/>
        <v>0</v>
      </c>
      <c r="AP93">
        <f t="shared" si="468"/>
        <v>0</v>
      </c>
      <c r="AQ93" s="4">
        <f t="shared" ref="AQ93" si="533">IF(G93=0,0,IF(OR(G92&gt;=4,G93&gt;=4)=TRUE,0,IF(AND(J92=0,J93=0)=TRUE,0,IF((AS92+AS93)&lt;=$T$9,0,IF((AS92+AS93)&gt;$T$9,IF(J93=0,IF(((C92+E92)*24)+$T$8&gt;(B94+D92)*24,IF(((((C92+E92)*24)+$T$8)-((B94+D92)*24)-AR94)&gt;0,(((C92+E92)*24)+$T$8)-((B94+D92)*24)-AR94,IF(((C93+E93)*24)+$T$8&gt;(B94+D92)*24,IF(((((C93+E93)*24)+$T$8)-((B94+D92)*24)-AR94)&gt;0,(((C93+E93)*24)+$T$8)-((B94+D92)*24)-AR94,0))))))))))</f>
        <v>0</v>
      </c>
      <c r="AS93" s="4">
        <f t="shared" si="47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34">B94</f>
        <v>42977</v>
      </c>
      <c r="B94" s="74">
        <f>B92+1</f>
        <v>42977</v>
      </c>
      <c r="C94" s="74">
        <f t="shared" si="453"/>
        <v>42977</v>
      </c>
      <c r="D94" s="75">
        <v>0</v>
      </c>
      <c r="E94" s="76">
        <f t="shared" si="493"/>
        <v>0</v>
      </c>
      <c r="F94" s="77">
        <v>0</v>
      </c>
      <c r="G94" s="78">
        <v>1</v>
      </c>
      <c r="H94" s="78"/>
      <c r="I94" s="79"/>
      <c r="J94" s="80">
        <f t="shared" si="479"/>
        <v>0</v>
      </c>
      <c r="K94" s="80">
        <f t="shared" si="480"/>
        <v>15.333333333372138</v>
      </c>
      <c r="L94" s="80">
        <f t="shared" si="454"/>
        <v>0</v>
      </c>
      <c r="M94" s="80">
        <f t="shared" si="455"/>
        <v>0</v>
      </c>
      <c r="N94" s="80" t="b">
        <f t="shared" si="456"/>
        <v>0</v>
      </c>
      <c r="O94" s="80">
        <f t="shared" si="457"/>
        <v>0</v>
      </c>
      <c r="P94" s="80">
        <f t="shared" si="458"/>
        <v>0</v>
      </c>
      <c r="Q94" s="80">
        <f t="shared" si="459"/>
        <v>0</v>
      </c>
      <c r="R94" s="81"/>
      <c r="S94" s="81"/>
      <c r="T94" s="81"/>
      <c r="U94" s="82"/>
      <c r="V94">
        <f t="shared" si="460"/>
        <v>0</v>
      </c>
      <c r="W94">
        <f t="shared" si="460"/>
        <v>0</v>
      </c>
      <c r="X94" t="b">
        <f t="shared" si="460"/>
        <v>0</v>
      </c>
      <c r="Y94">
        <f t="shared" si="460"/>
        <v>0</v>
      </c>
      <c r="Z94">
        <f t="shared" si="461"/>
        <v>0</v>
      </c>
      <c r="AA94">
        <f t="shared" si="462"/>
        <v>0</v>
      </c>
      <c r="AB94">
        <f t="shared" si="463"/>
        <v>0</v>
      </c>
      <c r="AC94">
        <f t="shared" si="464"/>
        <v>0</v>
      </c>
      <c r="AD94">
        <f t="shared" si="464"/>
        <v>0</v>
      </c>
      <c r="AE94">
        <f t="shared" si="464"/>
        <v>0</v>
      </c>
      <c r="AF94">
        <f t="shared" si="464"/>
        <v>0</v>
      </c>
      <c r="AG94">
        <f t="shared" si="465"/>
        <v>0</v>
      </c>
      <c r="AH94">
        <f t="shared" si="465"/>
        <v>0</v>
      </c>
      <c r="AI94">
        <f t="shared" si="465"/>
        <v>0</v>
      </c>
      <c r="AJ94">
        <f t="shared" si="465"/>
        <v>0</v>
      </c>
      <c r="AK94">
        <f t="shared" si="466"/>
        <v>0</v>
      </c>
      <c r="AL94">
        <f t="shared" si="466"/>
        <v>0</v>
      </c>
      <c r="AM94">
        <f t="shared" si="466"/>
        <v>0</v>
      </c>
      <c r="AN94">
        <f t="shared" si="466"/>
        <v>0</v>
      </c>
      <c r="AO94">
        <f t="shared" si="467"/>
        <v>0</v>
      </c>
      <c r="AP94">
        <f t="shared" si="468"/>
        <v>0</v>
      </c>
      <c r="AR94" s="4">
        <f t="shared" ref="AR94" si="535">IF(G94=0,0,IF(OR(G92&gt;=4,G93&gt;=4)=TRUE,0,IF(J94=0,0,IF(AND(J93&gt;0,(((B94+D94)-(C93+E93))*24)&lt;$T$8)=TRUE,$T$8-(((B94+D94)-(C93+E93))*24),IF(AND(J92&gt;0,(((B94+D94)-(C92+E92))*24)&lt;$T$8)=TRUE,$T$8-(((B94+D94)-(C92+E92))*24),0)))))</f>
        <v>0</v>
      </c>
      <c r="AS94" s="4">
        <f t="shared" si="470"/>
        <v>0</v>
      </c>
      <c r="AT94">
        <f>IF(AND(G94=1,J94&gt;0)=TRUE,1,0)</f>
        <v>0</v>
      </c>
      <c r="AU94">
        <f t="shared" ref="AU94" si="536">IF(G94=2,1,0)</f>
        <v>0</v>
      </c>
      <c r="AV94">
        <f t="shared" ref="AV94" si="537">IF(G94=3,1,0)</f>
        <v>0</v>
      </c>
      <c r="AW94">
        <f t="shared" ref="AW94" si="538">IF(G94=4,1,0)</f>
        <v>0</v>
      </c>
      <c r="AX94">
        <f t="shared" ref="AX94" si="539">IF(G94=5,1,0)</f>
        <v>0</v>
      </c>
      <c r="AY94">
        <f t="shared" ref="AY94" si="540">IF(G94=6,1,0)</f>
        <v>0</v>
      </c>
      <c r="AZ94">
        <f t="shared" ref="AZ94" si="541">IF(G94=7,1,0)</f>
        <v>0</v>
      </c>
      <c r="BA94">
        <f t="shared" ref="BA94" si="542">IF(G94=8,1,0)</f>
        <v>0</v>
      </c>
      <c r="BB94">
        <f t="shared" ref="BB94" si="543">IF(G94=9,1,0)</f>
        <v>0</v>
      </c>
    </row>
    <row r="95" spans="1:57" ht="9.9499999999999993" customHeight="1" thickBot="1">
      <c r="A95" s="93">
        <f>B94</f>
        <v>42977</v>
      </c>
      <c r="B95" s="94">
        <f>C94</f>
        <v>42977</v>
      </c>
      <c r="C95" s="94">
        <f t="shared" si="453"/>
        <v>42977</v>
      </c>
      <c r="D95" s="95">
        <v>0</v>
      </c>
      <c r="E95" s="96">
        <f t="shared" si="493"/>
        <v>0</v>
      </c>
      <c r="F95" s="97">
        <v>0</v>
      </c>
      <c r="G95" s="98">
        <v>1</v>
      </c>
      <c r="H95" s="98"/>
      <c r="I95" s="99"/>
      <c r="J95" s="100">
        <f t="shared" si="479"/>
        <v>0</v>
      </c>
      <c r="K95" s="100">
        <f t="shared" si="480"/>
        <v>15.333333333372138</v>
      </c>
      <c r="L95" s="100">
        <f t="shared" si="454"/>
        <v>0</v>
      </c>
      <c r="M95" s="100">
        <f t="shared" si="455"/>
        <v>0</v>
      </c>
      <c r="N95" s="100" t="b">
        <f t="shared" si="456"/>
        <v>0</v>
      </c>
      <c r="O95" s="100">
        <f t="shared" si="457"/>
        <v>0</v>
      </c>
      <c r="P95" s="100">
        <f t="shared" si="458"/>
        <v>0</v>
      </c>
      <c r="Q95" s="100">
        <f t="shared" si="459"/>
        <v>0</v>
      </c>
      <c r="R95" s="101"/>
      <c r="S95" s="101"/>
      <c r="T95" s="101"/>
      <c r="U95" s="102"/>
      <c r="V95">
        <f t="shared" si="460"/>
        <v>0</v>
      </c>
      <c r="W95">
        <f t="shared" si="460"/>
        <v>0</v>
      </c>
      <c r="X95" t="b">
        <f t="shared" si="460"/>
        <v>0</v>
      </c>
      <c r="Y95">
        <f t="shared" si="460"/>
        <v>0</v>
      </c>
      <c r="Z95">
        <f t="shared" si="461"/>
        <v>0</v>
      </c>
      <c r="AA95">
        <f t="shared" si="462"/>
        <v>0</v>
      </c>
      <c r="AB95">
        <f t="shared" si="463"/>
        <v>0</v>
      </c>
      <c r="AC95">
        <f t="shared" si="464"/>
        <v>0</v>
      </c>
      <c r="AD95">
        <f t="shared" si="464"/>
        <v>0</v>
      </c>
      <c r="AE95">
        <f t="shared" si="464"/>
        <v>0</v>
      </c>
      <c r="AF95">
        <f t="shared" si="464"/>
        <v>0</v>
      </c>
      <c r="AG95">
        <f t="shared" si="465"/>
        <v>0</v>
      </c>
      <c r="AH95">
        <f t="shared" si="465"/>
        <v>0</v>
      </c>
      <c r="AI95">
        <f t="shared" si="465"/>
        <v>0</v>
      </c>
      <c r="AJ95">
        <f t="shared" si="465"/>
        <v>0</v>
      </c>
      <c r="AK95">
        <f t="shared" si="466"/>
        <v>0</v>
      </c>
      <c r="AL95">
        <f t="shared" si="466"/>
        <v>0</v>
      </c>
      <c r="AM95">
        <f t="shared" si="466"/>
        <v>0</v>
      </c>
      <c r="AN95">
        <f t="shared" si="466"/>
        <v>0</v>
      </c>
      <c r="AO95">
        <f t="shared" si="467"/>
        <v>0</v>
      </c>
      <c r="AP95">
        <f t="shared" si="468"/>
        <v>0</v>
      </c>
      <c r="AQ95" s="4">
        <v>0</v>
      </c>
      <c r="AS95" s="4">
        <f t="shared" si="47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19"/>
      <c r="C96" s="19"/>
      <c r="D96" s="19"/>
      <c r="E96" s="19"/>
      <c r="F96" s="43"/>
      <c r="G96" s="19"/>
      <c r="H96" s="19"/>
      <c r="I96" s="19"/>
      <c r="J96" s="40"/>
      <c r="K96" s="40"/>
      <c r="L96" s="40"/>
      <c r="M96" s="40"/>
      <c r="N96" s="40"/>
      <c r="O96" s="40"/>
      <c r="P96" s="40"/>
      <c r="Q96" s="40"/>
      <c r="R96" s="11"/>
      <c r="S96" s="11"/>
      <c r="T96" s="11"/>
      <c r="U96" s="38"/>
    </row>
    <row r="97" spans="1:57" ht="12" customHeight="1">
      <c r="A97" s="20" t="s">
        <v>75</v>
      </c>
      <c r="B97" s="21" t="s">
        <v>77</v>
      </c>
      <c r="C97" s="22" t="s">
        <v>76</v>
      </c>
      <c r="D97" s="22"/>
      <c r="E97" s="9"/>
      <c r="F97" s="19"/>
      <c r="G97" s="19"/>
      <c r="H97" s="19">
        <f>SUM(H12:H95)</f>
        <v>0</v>
      </c>
      <c r="I97" s="19"/>
      <c r="J97" s="40" t="s">
        <v>42</v>
      </c>
      <c r="K97" s="40"/>
      <c r="L97" s="40">
        <f t="shared" ref="L97:Q97" si="544">SUM(L12:L95)</f>
        <v>8.1166666670469567</v>
      </c>
      <c r="M97" s="40">
        <f t="shared" si="544"/>
        <v>118.40000000043074</v>
      </c>
      <c r="N97" s="40">
        <f t="shared" si="544"/>
        <v>83.816666666651145</v>
      </c>
      <c r="O97" s="40">
        <f t="shared" si="544"/>
        <v>48.099999999511056</v>
      </c>
      <c r="P97" s="40">
        <f t="shared" si="544"/>
        <v>5.0000000000582077</v>
      </c>
      <c r="Q97" s="40">
        <f t="shared" si="544"/>
        <v>0</v>
      </c>
      <c r="R97" s="11"/>
      <c r="S97" s="11"/>
      <c r="T97" s="11"/>
      <c r="U97" s="38"/>
      <c r="V97">
        <f t="shared" ref="V97:AR97" si="545">SUM(V12:V96)</f>
        <v>7.3500000003259629</v>
      </c>
      <c r="W97">
        <f t="shared" si="545"/>
        <v>95.933333333465271</v>
      </c>
      <c r="X97">
        <f t="shared" si="545"/>
        <v>67.049999999988358</v>
      </c>
      <c r="Y97">
        <f t="shared" si="545"/>
        <v>43.699999999720603</v>
      </c>
      <c r="Z97">
        <f t="shared" si="545"/>
        <v>5.0000000000582077</v>
      </c>
      <c r="AA97">
        <f t="shared" si="545"/>
        <v>0</v>
      </c>
      <c r="AB97">
        <f t="shared" si="545"/>
        <v>0</v>
      </c>
      <c r="AC97">
        <f t="shared" si="545"/>
        <v>0</v>
      </c>
      <c r="AD97">
        <f t="shared" si="545"/>
        <v>0</v>
      </c>
      <c r="AE97">
        <f t="shared" si="545"/>
        <v>0</v>
      </c>
      <c r="AF97">
        <f t="shared" si="545"/>
        <v>0</v>
      </c>
      <c r="AG97">
        <f t="shared" si="545"/>
        <v>0</v>
      </c>
      <c r="AH97">
        <f t="shared" si="545"/>
        <v>0</v>
      </c>
      <c r="AI97">
        <f t="shared" si="545"/>
        <v>0</v>
      </c>
      <c r="AJ97">
        <f t="shared" si="545"/>
        <v>0</v>
      </c>
      <c r="AK97">
        <f t="shared" si="545"/>
        <v>0</v>
      </c>
      <c r="AL97">
        <f t="shared" si="545"/>
        <v>0</v>
      </c>
      <c r="AM97">
        <f t="shared" si="545"/>
        <v>0</v>
      </c>
      <c r="AN97">
        <f t="shared" si="545"/>
        <v>0</v>
      </c>
      <c r="AO97">
        <f t="shared" si="545"/>
        <v>0</v>
      </c>
      <c r="AP97">
        <f t="shared" si="545"/>
        <v>0</v>
      </c>
      <c r="AQ97" s="4">
        <f t="shared" si="545"/>
        <v>9.8499999998603016</v>
      </c>
      <c r="AR97" s="4">
        <f t="shared" si="545"/>
        <v>6.8833333334769122</v>
      </c>
      <c r="AT97" s="4">
        <f t="shared" ref="AT97:BB97" si="546">SUM(AT12:AT96)</f>
        <v>24</v>
      </c>
      <c r="AU97" s="4">
        <f t="shared" si="546"/>
        <v>1</v>
      </c>
      <c r="AV97" s="4">
        <f t="shared" si="546"/>
        <v>0</v>
      </c>
      <c r="AW97" s="4">
        <f t="shared" si="546"/>
        <v>0</v>
      </c>
      <c r="AX97" s="4">
        <f t="shared" si="546"/>
        <v>0</v>
      </c>
      <c r="AY97" s="4">
        <f t="shared" si="546"/>
        <v>0</v>
      </c>
      <c r="AZ97" s="4">
        <f t="shared" si="546"/>
        <v>0</v>
      </c>
      <c r="BA97" s="4">
        <f t="shared" si="546"/>
        <v>0</v>
      </c>
      <c r="BB97" s="4">
        <f t="shared" si="546"/>
        <v>0</v>
      </c>
      <c r="BC97" s="4"/>
      <c r="BD97" s="4">
        <f t="shared" ref="BD97" si="547">SUM(BD12:BD96)</f>
        <v>0</v>
      </c>
      <c r="BE97">
        <f>MAX(BE13:BE95)</f>
        <v>6</v>
      </c>
    </row>
    <row r="98" spans="1:57" ht="9.9499999999999993" customHeight="1">
      <c r="A98" s="10" t="s">
        <v>72</v>
      </c>
      <c r="B98" s="48">
        <f>V97+W97+X97+G120+AQ97</f>
        <v>180.18333333363989</v>
      </c>
      <c r="C98" s="48">
        <f>AC97+AG97+AK97+C99+C100</f>
        <v>0</v>
      </c>
      <c r="D98" s="19"/>
      <c r="E98" s="27">
        <f>(B98+C98)*N1</f>
        <v>426616.4746673925</v>
      </c>
      <c r="F98" s="19"/>
      <c r="G98" s="23" t="s">
        <v>78</v>
      </c>
      <c r="H98" s="22"/>
      <c r="I98" s="22"/>
      <c r="J98" s="8"/>
      <c r="K98" s="7" t="s">
        <v>87</v>
      </c>
      <c r="L98" s="14">
        <f>IF($R$99&gt;$T$1,$T$1*($R$1/100),$R$99*($R$1/100))</f>
        <v>124769.79550000001</v>
      </c>
      <c r="M98" s="11"/>
      <c r="N98" s="7" t="s">
        <v>83</v>
      </c>
      <c r="O98" s="8"/>
      <c r="P98" s="8"/>
      <c r="Q98" s="29"/>
      <c r="R98" s="30">
        <f>SUM($E$98:$E$105)</f>
        <v>816558.41604442184</v>
      </c>
      <c r="S98" s="11"/>
      <c r="T98" s="11"/>
      <c r="U98" s="38"/>
    </row>
    <row r="99" spans="1:57" ht="9.9499999999999993" customHeight="1">
      <c r="A99" s="10" t="s">
        <v>4</v>
      </c>
      <c r="B99" s="48">
        <f>W97</f>
        <v>95.933333333465271</v>
      </c>
      <c r="C99" s="48">
        <f>AD97+AH97+AL97</f>
        <v>0</v>
      </c>
      <c r="D99" s="19"/>
      <c r="E99" s="27">
        <f>(B99+C99)*N2</f>
        <v>74956.013440103066</v>
      </c>
      <c r="F99" s="19"/>
      <c r="G99" s="24"/>
      <c r="H99" s="19"/>
      <c r="I99" s="19"/>
      <c r="J99" s="11"/>
      <c r="K99" s="10" t="s">
        <v>88</v>
      </c>
      <c r="L99" s="16">
        <f>IF($R$99&gt;$T$2,($T$2-$T$1)*($R$2/100),IF($R$99&gt;$T$1,($R$99-$T$1)*($R$2/100),0))</f>
        <v>171754.72395091437</v>
      </c>
      <c r="M99" s="11"/>
      <c r="N99" s="10" t="s">
        <v>84</v>
      </c>
      <c r="O99" s="11"/>
      <c r="P99" s="11"/>
      <c r="Q99" s="31"/>
      <c r="R99" s="32">
        <f>$R$98-$L$102</f>
        <v>783896.079402645</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67.049999999988358</v>
      </c>
      <c r="C100" s="48">
        <f>AE97+AI97+AM97</f>
        <v>0</v>
      </c>
      <c r="D100" s="19"/>
      <c r="E100" s="27">
        <f>(B100+C100)*N3</f>
        <v>71438.824799987589</v>
      </c>
      <c r="F100" s="19"/>
      <c r="G100" s="24" t="s">
        <v>79</v>
      </c>
      <c r="H100" s="19"/>
      <c r="I100" s="19"/>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43.699999999720603</v>
      </c>
      <c r="C101" s="48">
        <f>AF97+AJ97+AN97</f>
        <v>0</v>
      </c>
      <c r="D101" s="19"/>
      <c r="E101" s="27">
        <f>(B101+C101)*N5</f>
        <v>186241.70879880924</v>
      </c>
      <c r="F101" s="19"/>
      <c r="G101" s="24" t="s">
        <v>90</v>
      </c>
      <c r="H101" s="19"/>
      <c r="I101" s="19"/>
      <c r="J101" s="11"/>
      <c r="K101" s="11"/>
      <c r="L101" s="16">
        <f>IF(((L98+L99+L100)-J100)&lt;0,0,((L98+L99+L100)-J100))</f>
        <v>244604.51945091435</v>
      </c>
      <c r="M101" s="11"/>
      <c r="N101" s="10" t="s">
        <v>85</v>
      </c>
      <c r="O101" s="11"/>
      <c r="P101" s="11"/>
      <c r="Q101" s="31"/>
      <c r="R101" s="32">
        <f>SUM($L$101:$L$105)</f>
        <v>322228.71459101682</v>
      </c>
      <c r="S101" s="11"/>
      <c r="T101" s="11"/>
      <c r="U101" s="38"/>
    </row>
    <row r="102" spans="1:57" ht="9.9499999999999993" customHeight="1">
      <c r="A102" s="10" t="s">
        <v>73</v>
      </c>
      <c r="B102" s="48">
        <f>Z97</f>
        <v>5.0000000000582077</v>
      </c>
      <c r="C102" s="19"/>
      <c r="D102" s="19"/>
      <c r="E102" s="27">
        <f>B102*N6</f>
        <v>21309.120000248069</v>
      </c>
      <c r="F102" s="19"/>
      <c r="G102" s="24" t="s">
        <v>16</v>
      </c>
      <c r="H102" s="19"/>
      <c r="I102" s="19"/>
      <c r="J102" s="11"/>
      <c r="K102" s="11"/>
      <c r="L102" s="16">
        <f>$R$98*($R$5/100)</f>
        <v>32662.336641776874</v>
      </c>
      <c r="M102" s="11"/>
      <c r="N102" s="10"/>
      <c r="O102" s="11"/>
      <c r="P102" s="11"/>
      <c r="Q102" s="15"/>
      <c r="R102" s="16"/>
      <c r="S102" s="11"/>
      <c r="T102" s="11"/>
      <c r="U102" s="38"/>
    </row>
    <row r="103" spans="1:57" ht="9.9499999999999993" customHeight="1">
      <c r="A103" s="10" t="s">
        <v>74</v>
      </c>
      <c r="B103" s="48">
        <f>AA97</f>
        <v>0</v>
      </c>
      <c r="C103" s="19"/>
      <c r="D103" s="19"/>
      <c r="E103" s="27">
        <f>B103*N7</f>
        <v>0</v>
      </c>
      <c r="F103" s="19"/>
      <c r="G103" s="24" t="s">
        <v>80</v>
      </c>
      <c r="H103" s="19"/>
      <c r="I103" s="19"/>
      <c r="J103" s="11"/>
      <c r="K103" s="11"/>
      <c r="L103" s="16">
        <f>$R$98*($R$6/100)</f>
        <v>8165.5841604442185</v>
      </c>
      <c r="M103" s="11"/>
      <c r="N103" s="12" t="s">
        <v>82</v>
      </c>
      <c r="O103" s="13"/>
      <c r="P103" s="13"/>
      <c r="Q103" s="33"/>
      <c r="R103" s="34">
        <f>$R$98-$R$101</f>
        <v>494329.70145340502</v>
      </c>
      <c r="S103" s="11"/>
      <c r="T103" s="11"/>
      <c r="U103" s="38"/>
    </row>
    <row r="104" spans="1:57" ht="9.9499999999999993" customHeight="1">
      <c r="A104" s="10" t="s">
        <v>86</v>
      </c>
      <c r="B104" s="48">
        <f>AB97</f>
        <v>0</v>
      </c>
      <c r="C104" s="19" t="s">
        <v>18</v>
      </c>
      <c r="D104" s="19">
        <f>AO97</f>
        <v>0</v>
      </c>
      <c r="E104" s="27">
        <f>(B104+D104)*N1</f>
        <v>0</v>
      </c>
      <c r="F104" s="19"/>
      <c r="G104" s="24" t="s">
        <v>9</v>
      </c>
      <c r="H104" s="19"/>
      <c r="I104" s="19"/>
      <c r="J104" s="11"/>
      <c r="K104" s="11"/>
      <c r="L104" s="16">
        <f>$E$105</f>
        <v>35996.274337881347</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35996.274337881347</v>
      </c>
      <c r="F105" s="19"/>
      <c r="G105" s="25" t="s">
        <v>81</v>
      </c>
      <c r="H105" s="26"/>
      <c r="I105" s="26"/>
      <c r="J105" s="13"/>
      <c r="K105" s="13"/>
      <c r="L105" s="18">
        <f>IF($R$98&lt;$R$7,0,$R$7)</f>
        <v>800</v>
      </c>
      <c r="M105" s="11"/>
      <c r="N105" s="35" t="s">
        <v>18</v>
      </c>
      <c r="O105" s="36">
        <f>AO97</f>
        <v>0</v>
      </c>
      <c r="P105" s="326" t="s">
        <v>126</v>
      </c>
      <c r="Q105" s="326"/>
      <c r="R105" s="61">
        <f>R119</f>
        <v>24</v>
      </c>
      <c r="S105" s="11"/>
      <c r="T105" s="11"/>
      <c r="U105" s="38"/>
    </row>
    <row r="106" spans="1:57" ht="9.9499999999999993" customHeight="1">
      <c r="A106" s="12"/>
      <c r="B106" s="26"/>
      <c r="C106" s="26"/>
      <c r="D106" s="26"/>
      <c r="E106" s="26"/>
      <c r="F106" s="26"/>
      <c r="G106" s="41"/>
      <c r="H106" s="26"/>
      <c r="I106" s="26"/>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Sýnidæmi-nr01 (raunverulegt dæmi)</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180.18333333363989</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170.33333333377959</v>
      </c>
      <c r="H119" s="273"/>
      <c r="I119" s="274"/>
      <c r="J119" s="283">
        <f>V97</f>
        <v>7.3500000003259629</v>
      </c>
      <c r="K119" s="284"/>
      <c r="L119" s="283">
        <f>W97</f>
        <v>95.933333333465271</v>
      </c>
      <c r="M119" s="284"/>
      <c r="N119" s="283">
        <f>X97</f>
        <v>67.049999999988358</v>
      </c>
      <c r="O119" s="285"/>
      <c r="P119" s="281">
        <f>IF(O6=1,Y97+Z97,Y97)</f>
        <v>43.699999999720603</v>
      </c>
      <c r="Q119" s="282"/>
      <c r="R119" s="133">
        <f>AT97</f>
        <v>24</v>
      </c>
    </row>
    <row r="120" spans="2:18" ht="21.95" customHeight="1">
      <c r="B120" s="134" t="s">
        <v>99</v>
      </c>
      <c r="C120" s="135"/>
      <c r="D120" s="136"/>
      <c r="E120" s="137"/>
      <c r="F120" s="138"/>
      <c r="G120" s="272">
        <f>IF((SUM(V97:AA97)+SUM(AC97:AN97)+AO97+AP97+AB97+AQ97)&lt;$K$2,$K$2-(SUM(V97:AA97)+SUM(AC97:AN97)+AO97+AP97+AB97+AQ97),0)</f>
        <v>0</v>
      </c>
      <c r="H120" s="273"/>
      <c r="I120" s="274"/>
      <c r="J120" s="283">
        <f>G120</f>
        <v>0</v>
      </c>
      <c r="K120" s="284"/>
      <c r="L120" s="139"/>
      <c r="M120" s="140"/>
      <c r="N120" s="139"/>
      <c r="O120" s="141"/>
      <c r="P120" s="142"/>
      <c r="Q120" s="143"/>
      <c r="R120" s="144"/>
    </row>
    <row r="121" spans="2:18" ht="21.95" customHeight="1">
      <c r="B121" s="145" t="s">
        <v>121</v>
      </c>
      <c r="C121" s="135"/>
      <c r="D121" s="136"/>
      <c r="E121" s="137"/>
      <c r="F121" s="138"/>
      <c r="G121" s="272">
        <f>AQ97</f>
        <v>9.8499999998603016</v>
      </c>
      <c r="H121" s="315"/>
      <c r="I121" s="316"/>
      <c r="J121" s="283">
        <f>G121</f>
        <v>9.8499999998603016</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Unnið-alm.fríd: 180 %</v>
      </c>
      <c r="C126" s="153"/>
      <c r="D126" s="154"/>
      <c r="E126" s="163"/>
      <c r="F126" s="156"/>
      <c r="G126" s="251">
        <f>IF(O6=0,Z97,0)</f>
        <v>5.0000000000582077</v>
      </c>
      <c r="H126" s="252"/>
      <c r="I126" s="253"/>
      <c r="J126" s="164"/>
      <c r="K126" s="142"/>
      <c r="L126" s="142"/>
      <c r="M126" s="142"/>
      <c r="N126" s="142"/>
      <c r="O126" s="142"/>
      <c r="P126" s="142"/>
      <c r="Q126" s="143"/>
      <c r="R126" s="133">
        <f>AU97</f>
        <v>1</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6.8833333334769122</v>
      </c>
      <c r="H131" s="279"/>
      <c r="I131" s="280"/>
      <c r="J131" s="260" t="s">
        <v>130</v>
      </c>
      <c r="K131" s="261"/>
      <c r="L131" s="262">
        <f>G131*1.5</f>
        <v>10.325000000215368</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6</v>
      </c>
    </row>
  </sheetData>
  <sheetProtection sheet="1" objects="1" scenarios="1"/>
  <mergeCells count="87">
    <mergeCell ref="B144:F144"/>
    <mergeCell ref="G144:L144"/>
    <mergeCell ref="M144:R144"/>
    <mergeCell ref="B140:F140"/>
    <mergeCell ref="G140:L140"/>
    <mergeCell ref="M140:R140"/>
    <mergeCell ref="B143:F143"/>
    <mergeCell ref="G143:L143"/>
    <mergeCell ref="M143:R143"/>
    <mergeCell ref="B141:F141"/>
    <mergeCell ref="G141:L141"/>
    <mergeCell ref="M141:R141"/>
    <mergeCell ref="B142:F142"/>
    <mergeCell ref="G142:L142"/>
    <mergeCell ref="M142:R142"/>
    <mergeCell ref="N124:O124"/>
    <mergeCell ref="P124:Q124"/>
    <mergeCell ref="G131:I131"/>
    <mergeCell ref="J131:K131"/>
    <mergeCell ref="L131:M131"/>
    <mergeCell ref="G124:I124"/>
    <mergeCell ref="J124:K124"/>
    <mergeCell ref="L124:M124"/>
    <mergeCell ref="G126:I126"/>
    <mergeCell ref="G127:I127"/>
    <mergeCell ref="G128:I128"/>
    <mergeCell ref="G129:I129"/>
    <mergeCell ref="G130:I130"/>
    <mergeCell ref="A1:I4"/>
    <mergeCell ref="A6:C6"/>
    <mergeCell ref="D6:G6"/>
    <mergeCell ref="H6:J6"/>
    <mergeCell ref="A7:B7"/>
    <mergeCell ref="C7:D7"/>
    <mergeCell ref="E7:G7"/>
    <mergeCell ref="A8:B8"/>
    <mergeCell ref="C8:D8"/>
    <mergeCell ref="E8:G8"/>
    <mergeCell ref="A9:B9"/>
    <mergeCell ref="C9:D9"/>
    <mergeCell ref="E9:G9"/>
    <mergeCell ref="G119:I119"/>
    <mergeCell ref="J119:K119"/>
    <mergeCell ref="L119:M119"/>
    <mergeCell ref="N119:O119"/>
    <mergeCell ref="P119:Q119"/>
    <mergeCell ref="R11:T11"/>
    <mergeCell ref="C105:D105"/>
    <mergeCell ref="B117:J117"/>
    <mergeCell ref="K117:R117"/>
    <mergeCell ref="E118:F118"/>
    <mergeCell ref="P105:Q105"/>
    <mergeCell ref="G120:I120"/>
    <mergeCell ref="J120:K120"/>
    <mergeCell ref="G121:I121"/>
    <mergeCell ref="J121:K121"/>
    <mergeCell ref="G122:I122"/>
    <mergeCell ref="J122:K122"/>
    <mergeCell ref="L122:M122"/>
    <mergeCell ref="N122:O122"/>
    <mergeCell ref="P122:Q122"/>
    <mergeCell ref="G123:I123"/>
    <mergeCell ref="J123:K123"/>
    <mergeCell ref="L123:M123"/>
    <mergeCell ref="N123:O123"/>
    <mergeCell ref="P123:Q123"/>
    <mergeCell ref="B132:R132"/>
    <mergeCell ref="B133:E133"/>
    <mergeCell ref="B139:F139"/>
    <mergeCell ref="G139:L139"/>
    <mergeCell ref="M139:R139"/>
    <mergeCell ref="F133:R133"/>
    <mergeCell ref="B134:R137"/>
    <mergeCell ref="B138:C138"/>
    <mergeCell ref="D138:R138"/>
    <mergeCell ref="B145:F145"/>
    <mergeCell ref="G145:L145"/>
    <mergeCell ref="M145:R145"/>
    <mergeCell ref="B146:F146"/>
    <mergeCell ref="G146:L146"/>
    <mergeCell ref="M146:R146"/>
    <mergeCell ref="B147:F147"/>
    <mergeCell ref="G147:L147"/>
    <mergeCell ref="M147:R147"/>
    <mergeCell ref="B148:F148"/>
    <mergeCell ref="G148:L148"/>
    <mergeCell ref="M148:R148"/>
  </mergeCells>
  <conditionalFormatting sqref="A14:Q14">
    <cfRule type="expression" dxfId="479" priority="102">
      <formula>IF(WEEKDAY($A$14,2)&gt;5,1)</formula>
    </cfRule>
  </conditionalFormatting>
  <conditionalFormatting sqref="A16:Q16">
    <cfRule type="expression" dxfId="478" priority="101">
      <formula>IF(WEEKDAY($A$16,2)&gt;5,1)</formula>
    </cfRule>
  </conditionalFormatting>
  <conditionalFormatting sqref="A20:Q20">
    <cfRule type="expression" dxfId="477" priority="100">
      <formula>IF(WEEKDAY($A$20,2)&gt;5,1)</formula>
    </cfRule>
  </conditionalFormatting>
  <conditionalFormatting sqref="A24:Q24">
    <cfRule type="expression" dxfId="476" priority="99">
      <formula>IF(WEEKDAY($A$24,2)&gt;5,1)</formula>
    </cfRule>
  </conditionalFormatting>
  <conditionalFormatting sqref="A12:Q12">
    <cfRule type="expression" dxfId="475" priority="98">
      <formula>IF(WEEKDAY($A$12,2)&gt;5,1)</formula>
    </cfRule>
  </conditionalFormatting>
  <conditionalFormatting sqref="A18:Q18">
    <cfRule type="expression" dxfId="474" priority="97">
      <formula>IF(WEEKDAY($A$18,2)&gt;5,1)</formula>
    </cfRule>
  </conditionalFormatting>
  <conditionalFormatting sqref="A22:Q22">
    <cfRule type="expression" dxfId="473" priority="96">
      <formula>IF(WEEKDAY($A$22,2)&gt;5,1)</formula>
    </cfRule>
  </conditionalFormatting>
  <conditionalFormatting sqref="A30:Q30">
    <cfRule type="expression" dxfId="472" priority="94">
      <formula>IF(WEEKDAY($A$30,2)&gt;5,1)</formula>
    </cfRule>
  </conditionalFormatting>
  <conditionalFormatting sqref="A26:Q26">
    <cfRule type="expression" dxfId="471" priority="93">
      <formula>IF(WEEKDAY($A$26,2)&gt;5,1)</formula>
    </cfRule>
  </conditionalFormatting>
  <conditionalFormatting sqref="A28:Q28">
    <cfRule type="expression" dxfId="470" priority="92">
      <formula>IF(WEEKDAY($A$28,2)&gt;5,1)</formula>
    </cfRule>
  </conditionalFormatting>
  <conditionalFormatting sqref="A32:Q32">
    <cfRule type="expression" dxfId="469" priority="91">
      <formula>IF(WEEKDAY($A$32,2)&gt;5,1)</formula>
    </cfRule>
  </conditionalFormatting>
  <conditionalFormatting sqref="A34:Q34">
    <cfRule type="expression" dxfId="468" priority="90">
      <formula>IF(WEEKDAY($A$34,2)&gt;5,1)</formula>
    </cfRule>
  </conditionalFormatting>
  <conditionalFormatting sqref="A38:Q38">
    <cfRule type="expression" dxfId="467" priority="89">
      <formula>IF(WEEKDAY($A$38,2)&gt;5,1)</formula>
    </cfRule>
  </conditionalFormatting>
  <conditionalFormatting sqref="A36:Q36">
    <cfRule type="expression" dxfId="466" priority="95">
      <formula>IF(WEEKDAY($A$36,2)&gt;5,1)</formula>
    </cfRule>
  </conditionalFormatting>
  <conditionalFormatting sqref="A44:Q44">
    <cfRule type="expression" dxfId="465" priority="87">
      <formula>IF(WEEKDAY($A$44,2)&gt;5,1)</formula>
    </cfRule>
  </conditionalFormatting>
  <conditionalFormatting sqref="A40:Q40">
    <cfRule type="expression" dxfId="464" priority="86">
      <formula>IF(WEEKDAY($A$40,2)&gt;5,1)</formula>
    </cfRule>
  </conditionalFormatting>
  <conditionalFormatting sqref="A42:Q42">
    <cfRule type="expression" dxfId="463" priority="85">
      <formula>IF(WEEKDAY($A$42,2)&gt;5,1)</formula>
    </cfRule>
  </conditionalFormatting>
  <conditionalFormatting sqref="A46:Q46">
    <cfRule type="expression" dxfId="462" priority="84">
      <formula>IF(WEEKDAY($A$46,2)&gt;5,1)</formula>
    </cfRule>
  </conditionalFormatting>
  <conditionalFormatting sqref="A48:Q48">
    <cfRule type="expression" dxfId="461" priority="83">
      <formula>IF(WEEKDAY($A$48,2)&gt;5,1)</formula>
    </cfRule>
  </conditionalFormatting>
  <conditionalFormatting sqref="A52:Q52">
    <cfRule type="expression" dxfId="460" priority="82">
      <formula>IF(WEEKDAY($A$52,2)&gt;5,1)</formula>
    </cfRule>
  </conditionalFormatting>
  <conditionalFormatting sqref="A50:Q50">
    <cfRule type="expression" dxfId="459" priority="88">
      <formula>IF(WEEKDAY($A$50,2)&gt;5,1)</formula>
    </cfRule>
  </conditionalFormatting>
  <conditionalFormatting sqref="A58:Q58">
    <cfRule type="expression" dxfId="458" priority="80">
      <formula>IF(WEEKDAY($A$58,2)&gt;5,1)</formula>
    </cfRule>
  </conditionalFormatting>
  <conditionalFormatting sqref="A54:Q54">
    <cfRule type="expression" dxfId="457" priority="79">
      <formula>IF(WEEKDAY($A$54,2)&gt;5,1)</formula>
    </cfRule>
  </conditionalFormatting>
  <conditionalFormatting sqref="A56:Q56">
    <cfRule type="expression" dxfId="456" priority="78">
      <formula>IF(WEEKDAY($A$56,2)&gt;5,1)</formula>
    </cfRule>
  </conditionalFormatting>
  <conditionalFormatting sqref="A60:Q60">
    <cfRule type="expression" dxfId="455" priority="77">
      <formula>IF(WEEKDAY($A$60,2)&gt;5,1)</formula>
    </cfRule>
  </conditionalFormatting>
  <conditionalFormatting sqref="A62:Q62">
    <cfRule type="expression" dxfId="454" priority="76">
      <formula>IF(WEEKDAY($A$62,2)&gt;5,1)</formula>
    </cfRule>
  </conditionalFormatting>
  <conditionalFormatting sqref="A66:Q66">
    <cfRule type="expression" dxfId="453" priority="75">
      <formula>IF(WEEKDAY($A$66,2)&gt;5,1)</formula>
    </cfRule>
  </conditionalFormatting>
  <conditionalFormatting sqref="A64:Q64">
    <cfRule type="expression" dxfId="452" priority="81">
      <formula>IF(WEEKDAY($A$64,2)&gt;5,1)</formula>
    </cfRule>
  </conditionalFormatting>
  <conditionalFormatting sqref="A72:Q72">
    <cfRule type="expression" dxfId="451" priority="73">
      <formula>IF(WEEKDAY($A$72,2)&gt;5,1)</formula>
    </cfRule>
  </conditionalFormatting>
  <conditionalFormatting sqref="A68:Q68">
    <cfRule type="expression" dxfId="450" priority="72">
      <formula>IF(WEEKDAY($A$68,2)&gt;5,1)</formula>
    </cfRule>
  </conditionalFormatting>
  <conditionalFormatting sqref="A70:Q70">
    <cfRule type="expression" dxfId="449" priority="71">
      <formula>IF(WEEKDAY($A$70,2)&gt;5,1)</formula>
    </cfRule>
  </conditionalFormatting>
  <conditionalFormatting sqref="A74:Q74">
    <cfRule type="expression" dxfId="448" priority="70">
      <formula>IF(WEEKDAY($A$74,2)&gt;5,1)</formula>
    </cfRule>
  </conditionalFormatting>
  <conditionalFormatting sqref="A76:Q76">
    <cfRule type="expression" dxfId="447" priority="69">
      <formula>IF(WEEKDAY($A$76,2)&gt;5,1)</formula>
    </cfRule>
  </conditionalFormatting>
  <conditionalFormatting sqref="A80:Q80">
    <cfRule type="expression" dxfId="446" priority="68">
      <formula>IF(WEEKDAY($A$80,2)&gt;5,1)</formula>
    </cfRule>
  </conditionalFormatting>
  <conditionalFormatting sqref="A78:Q78">
    <cfRule type="expression" dxfId="445" priority="74">
      <formula>IF(WEEKDAY($A$78,2)&gt;5,1)</formula>
    </cfRule>
  </conditionalFormatting>
  <conditionalFormatting sqref="A86:Q86">
    <cfRule type="expression" dxfId="444" priority="66">
      <formula>IF(WEEKDAY($A$86,2)&gt;5,1)</formula>
    </cfRule>
  </conditionalFormatting>
  <conditionalFormatting sqref="A82:Q82">
    <cfRule type="expression" dxfId="443" priority="65">
      <formula>IF(WEEKDAY($A$82,2)&gt;5,1)</formula>
    </cfRule>
  </conditionalFormatting>
  <conditionalFormatting sqref="A84:Q84">
    <cfRule type="expression" dxfId="442" priority="64">
      <formula>IF(WEEKDAY($A$84,2)&gt;5,1)</formula>
    </cfRule>
  </conditionalFormatting>
  <conditionalFormatting sqref="A88:Q88">
    <cfRule type="expression" dxfId="441" priority="63">
      <formula>IF(WEEKDAY($A$88,2)&gt;5,1)</formula>
    </cfRule>
  </conditionalFormatting>
  <conditionalFormatting sqref="A90:Q90">
    <cfRule type="expression" dxfId="440" priority="62">
      <formula>IF(WEEKDAY($A$90,2)&gt;5,1)</formula>
    </cfRule>
  </conditionalFormatting>
  <conditionalFormatting sqref="A94:Q94">
    <cfRule type="expression" dxfId="439" priority="61">
      <formula>IF(WEEKDAY($A$94,2)&gt;5,1)</formula>
    </cfRule>
  </conditionalFormatting>
  <conditionalFormatting sqref="L12:Q95">
    <cfRule type="cellIs" dxfId="438" priority="33" operator="equal">
      <formula>FALSE</formula>
    </cfRule>
  </conditionalFormatting>
  <conditionalFormatting sqref="A92:Q92">
    <cfRule type="expression" dxfId="437" priority="67">
      <formula>IF(WEEKDAY($A$92,2)&gt;5,1)</formula>
    </cfRule>
  </conditionalFormatting>
  <conditionalFormatting sqref="J12:Q95">
    <cfRule type="cellIs" dxfId="436" priority="60"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435" priority="32" operator="equal">
      <formula>0</formula>
    </cfRule>
  </conditionalFormatting>
  <conditionalFormatting sqref="G120:R125 G128:R131 J126:R127 G119:O119 R119">
    <cfRule type="cellIs" dxfId="434" priority="3" operator="lessThanOrEqual">
      <formula>0.009</formula>
    </cfRule>
  </conditionalFormatting>
  <conditionalFormatting sqref="G126:I127">
    <cfRule type="cellIs" dxfId="433" priority="2" operator="lessThanOrEqual">
      <formula>0.009</formula>
    </cfRule>
  </conditionalFormatting>
  <conditionalFormatting sqref="P119:Q119">
    <cfRule type="cellIs" dxfId="432"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135</v>
      </c>
      <c r="B1" s="299"/>
      <c r="C1" s="299"/>
      <c r="D1" s="299"/>
      <c r="E1" s="299"/>
      <c r="F1" s="299"/>
      <c r="G1" s="299"/>
      <c r="H1" s="299"/>
      <c r="I1" s="300"/>
      <c r="J1" s="203" t="s">
        <v>1</v>
      </c>
      <c r="K1" s="204">
        <v>40</v>
      </c>
      <c r="L1" s="23" t="s">
        <v>3</v>
      </c>
      <c r="M1" s="203"/>
      <c r="N1" s="207">
        <v>1817.45</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69.332000000000008</v>
      </c>
      <c r="L2" s="24" t="s">
        <v>4</v>
      </c>
      <c r="M2" s="196">
        <f>'Frumskjal Má Ekki Eyða'!M2</f>
        <v>33</v>
      </c>
      <c r="N2" s="197">
        <f>N$1*M2/100</f>
        <v>599.75850000000003</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817.85249999999996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3271.41</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3271.41</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4331.528585</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v>0</v>
      </c>
      <c r="F12" s="67">
        <v>0</v>
      </c>
      <c r="G12" s="68">
        <v>0</v>
      </c>
      <c r="H12" s="68"/>
      <c r="I12" s="69"/>
      <c r="J12" s="70">
        <f>((C12+E12)-(B12+D12))*24</f>
        <v>0</v>
      </c>
      <c r="K12" s="70">
        <f>IF(OR(G12=4,G12&gt;=8)=TRUE,0,J12)</f>
        <v>0</v>
      </c>
      <c r="L12" s="70">
        <f t="shared" ref="L12:L25" si="3">IF(J12-(O12+N12+M12+P12+Q12)&lt;0,0,J12-(O12+N12+M12+P12+Q12))</f>
        <v>0</v>
      </c>
      <c r="M12" s="70">
        <f t="shared" ref="M12:M25" si="4">IF(Q12+P12&gt;0,0,IF(K12-J12&gt;$O$9,0,IF((B12+D12)&gt;(B12+$O$2),J12-O12-N12,IF(((((C12+E12)*24)-((B12+$O$2)*24)))-O12-N12&gt;0,((((C12+E12)*24)-((B12+$O$2)*24)))-O12-N12,0))))</f>
        <v>0</v>
      </c>
      <c r="N12" s="70" t="b">
        <f t="shared" ref="N12:N25" si="5">IF(Q12+P12&gt;0,0,IF(K12-J12&gt;$O$9,0,IF(WEEKDAY(A12,2)&gt;5,J12-O12,IF((B12+D12)&gt;(B12+$O$3),J12-O12,IF(((C12+E12)&gt;(B12+$O$3)),IF(((((C12+E12)-(B12+$O$3))*24)-O12)&gt;0,(((C12+E12)-(B12+$O$3))*24)-O12,0))))))</f>
        <v>0</v>
      </c>
      <c r="O12" s="70">
        <f t="shared" ref="O12:O25" si="6">IF(Q12+P12&gt;0,0,IF((K12-J12)&gt;=$O$9,J12,IF(K12&gt;$O$9,K12-$O$9,0)))</f>
        <v>0</v>
      </c>
      <c r="P12" s="70">
        <f t="shared" ref="P12:P25" si="7">IF(G12=2,J12,0)</f>
        <v>0</v>
      </c>
      <c r="Q12" s="70">
        <f t="shared" ref="Q12:Q25" si="8">IF(G12=3,J12,0)</f>
        <v>0</v>
      </c>
      <c r="R12" s="71"/>
      <c r="S12" s="71"/>
      <c r="T12" s="71"/>
      <c r="U12" s="72"/>
      <c r="V12">
        <f t="shared" ref="V12:Y25" si="9">IF($G12=1,L12,0)</f>
        <v>0</v>
      </c>
      <c r="W12">
        <f t="shared" si="9"/>
        <v>0</v>
      </c>
      <c r="X12">
        <f t="shared" si="9"/>
        <v>0</v>
      </c>
      <c r="Y12">
        <f t="shared" si="9"/>
        <v>0</v>
      </c>
      <c r="Z12">
        <f t="shared" ref="Z12:Z25" si="10">IF($G12=2,P12,0)</f>
        <v>0</v>
      </c>
      <c r="AA12">
        <f t="shared" ref="AA12:AA25" si="11">IF($G12=3,Q12,0)</f>
        <v>0</v>
      </c>
      <c r="AB12">
        <f t="shared" ref="AB12:AB25" si="12">IF($G12=4,H12,0)</f>
        <v>0</v>
      </c>
      <c r="AC12">
        <f t="shared" ref="AC12:AF25" si="13">IF($G12=5,L12,0)</f>
        <v>0</v>
      </c>
      <c r="AD12">
        <f t="shared" si="13"/>
        <v>0</v>
      </c>
      <c r="AE12">
        <f t="shared" si="13"/>
        <v>0</v>
      </c>
      <c r="AF12">
        <f t="shared" si="13"/>
        <v>0</v>
      </c>
      <c r="AG12">
        <f t="shared" ref="AG12:AJ25" si="14">IF($G12=6,L12,0)</f>
        <v>0</v>
      </c>
      <c r="AH12">
        <f t="shared" si="14"/>
        <v>0</v>
      </c>
      <c r="AI12">
        <f t="shared" si="14"/>
        <v>0</v>
      </c>
      <c r="AJ12">
        <f t="shared" si="14"/>
        <v>0</v>
      </c>
      <c r="AK12">
        <f t="shared" ref="AK12:AN25" si="15">IF($G12=7,L12,0)</f>
        <v>0</v>
      </c>
      <c r="AL12">
        <f t="shared" si="15"/>
        <v>0</v>
      </c>
      <c r="AM12">
        <f t="shared" si="15"/>
        <v>0</v>
      </c>
      <c r="AN12">
        <f t="shared" si="15"/>
        <v>0</v>
      </c>
      <c r="AO12">
        <f t="shared" ref="AO12:AO25" si="16">IF($G12=8,H12,0)</f>
        <v>0</v>
      </c>
      <c r="AP12">
        <f t="shared" ref="AP12:AP25" si="17">IF($G12=9,H12,0)</f>
        <v>0</v>
      </c>
      <c r="AS12" s="4">
        <f t="shared" ref="AS12:AS25" si="18">IF(AND(G12&gt;=1,G12&lt;=3)=TRUE,J12,0)</f>
        <v>0</v>
      </c>
      <c r="AT12">
        <f>IF(AND(G12=1,J12&gt;0)=TRUE,1,0)</f>
        <v>0</v>
      </c>
      <c r="AU12">
        <f t="shared" ref="AU12" si="19">IF(G12=2,1,0)</f>
        <v>0</v>
      </c>
      <c r="AV12">
        <f t="shared" ref="AV12" si="20">IF(G12=3,1,0)</f>
        <v>0</v>
      </c>
      <c r="AW12">
        <f t="shared" ref="AW12" si="21">IF(G12=4,1,0)</f>
        <v>0</v>
      </c>
      <c r="AX12">
        <f t="shared" ref="AX12" si="22">IF(G12=5,1,0)</f>
        <v>0</v>
      </c>
      <c r="AY12">
        <f t="shared" ref="AY12" si="23">IF(G12=6,1,0)</f>
        <v>0</v>
      </c>
      <c r="AZ12">
        <f t="shared" ref="AZ12" si="24">IF(G12=7,1,0)</f>
        <v>0</v>
      </c>
      <c r="BA12">
        <f t="shared" ref="BA12" si="25">IF(G12=8,1,0)</f>
        <v>0</v>
      </c>
      <c r="BB12">
        <f t="shared" ref="BB12" si="26">IF(G12=9,1,0)</f>
        <v>0</v>
      </c>
      <c r="BD12" s="50"/>
      <c r="BE12" s="51"/>
    </row>
    <row r="13" spans="1:57" ht="9" customHeight="1">
      <c r="A13" s="105">
        <f>B12</f>
        <v>42936</v>
      </c>
      <c r="B13" s="106">
        <f>C12</f>
        <v>42936</v>
      </c>
      <c r="C13" s="106">
        <f t="shared" si="2"/>
        <v>42936</v>
      </c>
      <c r="D13" s="107">
        <v>0</v>
      </c>
      <c r="E13" s="108">
        <v>0</v>
      </c>
      <c r="F13" s="109">
        <v>0</v>
      </c>
      <c r="G13" s="110">
        <v>0</v>
      </c>
      <c r="H13" s="110"/>
      <c r="I13" s="111"/>
      <c r="J13" s="112">
        <f t="shared" ref="J13:J25" si="27">((C13+E13)-(B13+D13))*24</f>
        <v>0</v>
      </c>
      <c r="K13" s="112">
        <f t="shared" ref="K13:K25" si="28">IF(OR(G13=4,G13&gt;=8)=TRUE,K12,K12+J13)</f>
        <v>0</v>
      </c>
      <c r="L13" s="112">
        <f t="shared" si="3"/>
        <v>0</v>
      </c>
      <c r="M13" s="112">
        <f t="shared" si="4"/>
        <v>0</v>
      </c>
      <c r="N13" s="112" t="b">
        <f t="shared" si="5"/>
        <v>0</v>
      </c>
      <c r="O13" s="112">
        <f t="shared" si="6"/>
        <v>0</v>
      </c>
      <c r="P13" s="112">
        <f t="shared" si="7"/>
        <v>0</v>
      </c>
      <c r="Q13" s="112">
        <f t="shared" si="8"/>
        <v>0</v>
      </c>
      <c r="R13" s="113"/>
      <c r="S13" s="113"/>
      <c r="T13" s="113"/>
      <c r="U13" s="114"/>
      <c r="V13">
        <f t="shared" si="9"/>
        <v>0</v>
      </c>
      <c r="W13">
        <f t="shared" si="9"/>
        <v>0</v>
      </c>
      <c r="X13">
        <f t="shared" si="9"/>
        <v>0</v>
      </c>
      <c r="Y13">
        <f t="shared" si="9"/>
        <v>0</v>
      </c>
      <c r="Z13">
        <f t="shared" si="10"/>
        <v>0</v>
      </c>
      <c r="AA13">
        <f t="shared" si="11"/>
        <v>0</v>
      </c>
      <c r="AB13">
        <f t="shared" si="12"/>
        <v>0</v>
      </c>
      <c r="AC13">
        <f t="shared" si="13"/>
        <v>0</v>
      </c>
      <c r="AD13">
        <f t="shared" si="13"/>
        <v>0</v>
      </c>
      <c r="AE13">
        <f t="shared" si="13"/>
        <v>0</v>
      </c>
      <c r="AF13">
        <f t="shared" si="13"/>
        <v>0</v>
      </c>
      <c r="AG13">
        <f t="shared" si="14"/>
        <v>0</v>
      </c>
      <c r="AH13">
        <f t="shared" si="14"/>
        <v>0</v>
      </c>
      <c r="AI13">
        <f t="shared" si="14"/>
        <v>0</v>
      </c>
      <c r="AJ13">
        <f t="shared" si="14"/>
        <v>0</v>
      </c>
      <c r="AK13">
        <f t="shared" si="15"/>
        <v>0</v>
      </c>
      <c r="AL13">
        <f t="shared" si="15"/>
        <v>0</v>
      </c>
      <c r="AM13">
        <f t="shared" si="15"/>
        <v>0</v>
      </c>
      <c r="AN13">
        <f t="shared" si="15"/>
        <v>0</v>
      </c>
      <c r="AO13">
        <f t="shared" si="16"/>
        <v>0</v>
      </c>
      <c r="AP13">
        <f t="shared" si="17"/>
        <v>0</v>
      </c>
      <c r="AQ13" s="4">
        <f>IF(G13=0,0,IF(OR(G12&gt;=4,G13&gt;=4)=TRUE,0,IF(AND(J12=0,J13=0)=TRUE,0,IF((AS12+AS13)&lt;=$T$9,0,IF((AS12+AS13)&gt;$T$9,IF(J13=0,IF(((C12+E12)*24)+$T$8&gt;(B14+D12)*24,IF(((((C12+E12)*24)+$T$8)-((B14+D12)*24)-AR14)&gt;0,(((C12+E12)*24)+$T$8)-((B14+D12)*24)-AR14,IF(((C13+E13)*24)+$T$8&gt;(B14+D12)*24,IF(((((C13+E13)*24)+$T$8)-((B14+D12)*24)-AR14)&gt;0,(((C13+E13)*24)+$T$8)-((B14+D12)*24)-AR14,0))))))))))</f>
        <v>0</v>
      </c>
      <c r="AS13" s="4">
        <f t="shared" si="18"/>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29">B14</f>
        <v>42937</v>
      </c>
      <c r="B14" s="74">
        <f>B12+1</f>
        <v>42937</v>
      </c>
      <c r="C14" s="74">
        <f t="shared" si="2"/>
        <v>42937</v>
      </c>
      <c r="D14" s="75">
        <v>0.70833333333333337</v>
      </c>
      <c r="E14" s="76">
        <v>0.88194444444444453</v>
      </c>
      <c r="F14" s="77">
        <v>0</v>
      </c>
      <c r="G14" s="78">
        <v>0</v>
      </c>
      <c r="H14" s="78"/>
      <c r="I14" s="79"/>
      <c r="J14" s="80">
        <f t="shared" si="27"/>
        <v>4.1666666666278616</v>
      </c>
      <c r="K14" s="80">
        <f t="shared" si="28"/>
        <v>4.1666666666278616</v>
      </c>
      <c r="L14" s="80">
        <f t="shared" si="3"/>
        <v>0</v>
      </c>
      <c r="M14" s="80">
        <f t="shared" si="4"/>
        <v>4.1666666667442769</v>
      </c>
      <c r="N14" s="80" t="b">
        <f t="shared" si="5"/>
        <v>0</v>
      </c>
      <c r="O14" s="80">
        <f t="shared" si="6"/>
        <v>0</v>
      </c>
      <c r="P14" s="80">
        <f t="shared" si="7"/>
        <v>0</v>
      </c>
      <c r="Q14" s="80">
        <f t="shared" si="8"/>
        <v>0</v>
      </c>
      <c r="R14" s="81"/>
      <c r="S14" s="81"/>
      <c r="T14" s="81"/>
      <c r="U14" s="82"/>
      <c r="V14">
        <f t="shared" si="9"/>
        <v>0</v>
      </c>
      <c r="W14">
        <f t="shared" si="9"/>
        <v>0</v>
      </c>
      <c r="X14">
        <f t="shared" si="9"/>
        <v>0</v>
      </c>
      <c r="Y14">
        <f t="shared" si="9"/>
        <v>0</v>
      </c>
      <c r="Z14">
        <f t="shared" si="10"/>
        <v>0</v>
      </c>
      <c r="AA14">
        <f t="shared" si="11"/>
        <v>0</v>
      </c>
      <c r="AB14">
        <f t="shared" si="12"/>
        <v>0</v>
      </c>
      <c r="AC14">
        <f t="shared" si="13"/>
        <v>0</v>
      </c>
      <c r="AD14">
        <f t="shared" si="13"/>
        <v>0</v>
      </c>
      <c r="AE14">
        <f t="shared" si="13"/>
        <v>0</v>
      </c>
      <c r="AF14">
        <f t="shared" si="13"/>
        <v>0</v>
      </c>
      <c r="AG14">
        <f t="shared" si="14"/>
        <v>0</v>
      </c>
      <c r="AH14">
        <f t="shared" si="14"/>
        <v>0</v>
      </c>
      <c r="AI14">
        <f t="shared" si="14"/>
        <v>0</v>
      </c>
      <c r="AJ14">
        <f t="shared" si="14"/>
        <v>0</v>
      </c>
      <c r="AK14">
        <f t="shared" si="15"/>
        <v>0</v>
      </c>
      <c r="AL14">
        <f t="shared" si="15"/>
        <v>0</v>
      </c>
      <c r="AM14">
        <f t="shared" si="15"/>
        <v>0</v>
      </c>
      <c r="AN14">
        <f t="shared" si="15"/>
        <v>0</v>
      </c>
      <c r="AO14">
        <f t="shared" si="16"/>
        <v>0</v>
      </c>
      <c r="AP14">
        <f t="shared" si="17"/>
        <v>0</v>
      </c>
      <c r="AR14" s="4">
        <f>IF(G14=0,0,IF(OR(G12&gt;=4,G13&gt;=4)=TRUE,0,IF(J14=0,0,IF(AND(J13&gt;0,(((B14+D14)-(C13+E13))*24)&lt;$T$8)=TRUE,$T$8-(((B14+D14)-(C13+E13))*24),IF(AND(J12&gt;0,(((B14+D14)-(C12+E12))*24)&lt;$T$8)=TRUE,$T$8-(((B14+D14)-(C12+E12))*24),0)))))</f>
        <v>0</v>
      </c>
      <c r="AS14" s="4">
        <f t="shared" si="18"/>
        <v>0</v>
      </c>
      <c r="AT14">
        <f>IF(AND(G14=1,J14&gt;0)=TRUE,1,0)</f>
        <v>0</v>
      </c>
      <c r="AU14">
        <f t="shared" ref="AU14" si="30">IF(G14=2,1,0)</f>
        <v>0</v>
      </c>
      <c r="AV14">
        <f t="shared" ref="AV14" si="31">IF(G14=3,1,0)</f>
        <v>0</v>
      </c>
      <c r="AW14">
        <f t="shared" ref="AW14" si="32">IF(G14=4,1,0)</f>
        <v>0</v>
      </c>
      <c r="AX14">
        <f t="shared" ref="AX14" si="33">IF(G14=5,1,0)</f>
        <v>0</v>
      </c>
      <c r="AY14">
        <f t="shared" ref="AY14" si="34">IF(G14=6,1,0)</f>
        <v>0</v>
      </c>
      <c r="AZ14">
        <f t="shared" ref="AZ14" si="35">IF(G14=7,1,0)</f>
        <v>0</v>
      </c>
      <c r="BA14">
        <f t="shared" ref="BA14" si="36">IF(G14=8,1,0)</f>
        <v>0</v>
      </c>
      <c r="BB14">
        <f t="shared" ref="BB14" si="37">IF(G14=9,1,0)</f>
        <v>0</v>
      </c>
    </row>
    <row r="15" spans="1:57" ht="9" customHeight="1">
      <c r="A15" s="105">
        <f>B14</f>
        <v>42937</v>
      </c>
      <c r="B15" s="106">
        <f>C14</f>
        <v>42937</v>
      </c>
      <c r="C15" s="106">
        <f t="shared" si="2"/>
        <v>42937</v>
      </c>
      <c r="D15" s="107">
        <v>0</v>
      </c>
      <c r="E15" s="108">
        <v>0</v>
      </c>
      <c r="F15" s="109">
        <v>0</v>
      </c>
      <c r="G15" s="110">
        <v>0</v>
      </c>
      <c r="H15" s="110"/>
      <c r="I15" s="111"/>
      <c r="J15" s="112">
        <f t="shared" si="27"/>
        <v>0</v>
      </c>
      <c r="K15" s="112">
        <f t="shared" si="28"/>
        <v>4.1666666666278616</v>
      </c>
      <c r="L15" s="112">
        <f t="shared" si="3"/>
        <v>0</v>
      </c>
      <c r="M15" s="112">
        <f t="shared" si="4"/>
        <v>0</v>
      </c>
      <c r="N15" s="112" t="b">
        <f t="shared" si="5"/>
        <v>0</v>
      </c>
      <c r="O15" s="112">
        <f t="shared" si="6"/>
        <v>0</v>
      </c>
      <c r="P15" s="112">
        <f t="shared" si="7"/>
        <v>0</v>
      </c>
      <c r="Q15" s="112">
        <f t="shared" si="8"/>
        <v>0</v>
      </c>
      <c r="R15" s="113"/>
      <c r="S15" s="113"/>
      <c r="T15" s="113"/>
      <c r="U15" s="114"/>
      <c r="V15">
        <f t="shared" si="9"/>
        <v>0</v>
      </c>
      <c r="W15">
        <f t="shared" si="9"/>
        <v>0</v>
      </c>
      <c r="X15">
        <f t="shared" si="9"/>
        <v>0</v>
      </c>
      <c r="Y15">
        <f t="shared" si="9"/>
        <v>0</v>
      </c>
      <c r="Z15">
        <f t="shared" si="10"/>
        <v>0</v>
      </c>
      <c r="AA15">
        <f t="shared" si="11"/>
        <v>0</v>
      </c>
      <c r="AB15">
        <f t="shared" si="12"/>
        <v>0</v>
      </c>
      <c r="AC15">
        <f t="shared" si="13"/>
        <v>0</v>
      </c>
      <c r="AD15">
        <f t="shared" si="13"/>
        <v>0</v>
      </c>
      <c r="AE15">
        <f t="shared" si="13"/>
        <v>0</v>
      </c>
      <c r="AF15">
        <f t="shared" si="13"/>
        <v>0</v>
      </c>
      <c r="AG15">
        <f t="shared" si="14"/>
        <v>0</v>
      </c>
      <c r="AH15">
        <f t="shared" si="14"/>
        <v>0</v>
      </c>
      <c r="AI15">
        <f t="shared" si="14"/>
        <v>0</v>
      </c>
      <c r="AJ15">
        <f t="shared" si="14"/>
        <v>0</v>
      </c>
      <c r="AK15">
        <f t="shared" si="15"/>
        <v>0</v>
      </c>
      <c r="AL15">
        <f t="shared" si="15"/>
        <v>0</v>
      </c>
      <c r="AM15">
        <f t="shared" si="15"/>
        <v>0</v>
      </c>
      <c r="AN15">
        <f t="shared" si="15"/>
        <v>0</v>
      </c>
      <c r="AO15">
        <f t="shared" si="16"/>
        <v>0</v>
      </c>
      <c r="AP15">
        <f t="shared" si="17"/>
        <v>0</v>
      </c>
      <c r="AQ15" s="4">
        <f t="shared" ref="AQ15" si="38">IF(G15=0,0,IF(OR(G14&gt;=4,G15&gt;=4)=TRUE,0,IF(AND(J14=0,J15=0)=TRUE,0,IF((AS14+AS15)&lt;=$T$9,0,IF((AS14+AS15)&gt;$T$9,IF(J15=0,IF(((C14+E14)*24)+$T$8&gt;(B16+D14)*24,IF(((((C14+E14)*24)+$T$8)-((B16+D14)*24)-AR16)&gt;0,(((C14+E14)*24)+$T$8)-((B16+D14)*24)-AR16,IF(((C15+E15)*24)+$T$8&gt;(B16+D14)*24,IF(((((C15+E15)*24)+$T$8)-((B16+D14)*24)-AR16)&gt;0,(((C15+E15)*24)+$T$8)-((B16+D14)*24)-AR16,0))))))))))</f>
        <v>0</v>
      </c>
      <c r="AS15" s="4">
        <f t="shared" si="18"/>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1</v>
      </c>
      <c r="BD15">
        <f>IF(BC15&gt;13,1,0)</f>
        <v>0</v>
      </c>
      <c r="BE15">
        <f>IF($J14+$J15&gt;0,$BC13+1,0)</f>
        <v>1</v>
      </c>
    </row>
    <row r="16" spans="1:57" ht="9" customHeight="1">
      <c r="A16" s="73">
        <f t="shared" si="29"/>
        <v>42938</v>
      </c>
      <c r="B16" s="74">
        <f>B14+1</f>
        <v>42938</v>
      </c>
      <c r="C16" s="74">
        <f t="shared" si="2"/>
        <v>42938</v>
      </c>
      <c r="D16" s="75">
        <v>0</v>
      </c>
      <c r="E16" s="76">
        <v>0</v>
      </c>
      <c r="F16" s="77">
        <v>0</v>
      </c>
      <c r="G16" s="78">
        <v>0</v>
      </c>
      <c r="H16" s="78"/>
      <c r="I16" s="79"/>
      <c r="J16" s="80">
        <f t="shared" si="27"/>
        <v>0</v>
      </c>
      <c r="K16" s="80">
        <f t="shared" si="28"/>
        <v>4.1666666666278616</v>
      </c>
      <c r="L16" s="80">
        <f t="shared" si="3"/>
        <v>0</v>
      </c>
      <c r="M16" s="80">
        <f t="shared" si="4"/>
        <v>0</v>
      </c>
      <c r="N16" s="80">
        <f t="shared" si="5"/>
        <v>0</v>
      </c>
      <c r="O16" s="80">
        <f t="shared" si="6"/>
        <v>0</v>
      </c>
      <c r="P16" s="80">
        <f t="shared" si="7"/>
        <v>0</v>
      </c>
      <c r="Q16" s="80">
        <f t="shared" si="8"/>
        <v>0</v>
      </c>
      <c r="R16" s="81"/>
      <c r="S16" s="81"/>
      <c r="T16" s="81"/>
      <c r="U16" s="82"/>
      <c r="V16">
        <f t="shared" si="9"/>
        <v>0</v>
      </c>
      <c r="W16">
        <f t="shared" si="9"/>
        <v>0</v>
      </c>
      <c r="X16">
        <f t="shared" si="9"/>
        <v>0</v>
      </c>
      <c r="Y16">
        <f t="shared" si="9"/>
        <v>0</v>
      </c>
      <c r="Z16">
        <f t="shared" si="10"/>
        <v>0</v>
      </c>
      <c r="AA16">
        <f t="shared" si="11"/>
        <v>0</v>
      </c>
      <c r="AB16">
        <f t="shared" si="12"/>
        <v>0</v>
      </c>
      <c r="AC16">
        <f t="shared" si="13"/>
        <v>0</v>
      </c>
      <c r="AD16">
        <f t="shared" si="13"/>
        <v>0</v>
      </c>
      <c r="AE16">
        <f t="shared" si="13"/>
        <v>0</v>
      </c>
      <c r="AF16">
        <f t="shared" si="13"/>
        <v>0</v>
      </c>
      <c r="AG16">
        <f t="shared" si="14"/>
        <v>0</v>
      </c>
      <c r="AH16">
        <f t="shared" si="14"/>
        <v>0</v>
      </c>
      <c r="AI16">
        <f t="shared" si="14"/>
        <v>0</v>
      </c>
      <c r="AJ16">
        <f t="shared" si="14"/>
        <v>0</v>
      </c>
      <c r="AK16">
        <f t="shared" si="15"/>
        <v>0</v>
      </c>
      <c r="AL16">
        <f t="shared" si="15"/>
        <v>0</v>
      </c>
      <c r="AM16">
        <f t="shared" si="15"/>
        <v>0</v>
      </c>
      <c r="AN16">
        <f t="shared" si="15"/>
        <v>0</v>
      </c>
      <c r="AO16">
        <f t="shared" si="16"/>
        <v>0</v>
      </c>
      <c r="AP16">
        <f t="shared" si="17"/>
        <v>0</v>
      </c>
      <c r="AR16" s="4">
        <f>IF(G16=0,0,IF(OR(G14&gt;=4,G15&gt;=4)=TRUE,0,IF(J16=0,0,IF(AND(J15&gt;0,(((B16+D16)-(C15+E15))*24)&lt;$T$8)=TRUE,$T$8-(((B16+D16)-(C15+E15))*24),IF(AND(J14&gt;0,(((B16+D16)-(C14+E14))*24)&lt;$T$8)=TRUE,$T$8-(((B16+D16)-(C14+E14))*24),0)))))</f>
        <v>0</v>
      </c>
      <c r="AS16" s="4">
        <f t="shared" si="18"/>
        <v>0</v>
      </c>
      <c r="AT16">
        <f>IF(AND(G16=1,J16&gt;0)=TRUE,1,0)</f>
        <v>0</v>
      </c>
      <c r="AU16">
        <f t="shared" ref="AU16" si="39">IF(G16=2,1,0)</f>
        <v>0</v>
      </c>
      <c r="AV16">
        <f t="shared" ref="AV16" si="40">IF(G16=3,1,0)</f>
        <v>0</v>
      </c>
      <c r="AW16">
        <f t="shared" ref="AW16" si="41">IF(G16=4,1,0)</f>
        <v>0</v>
      </c>
      <c r="AX16">
        <f t="shared" ref="AX16" si="42">IF(G16=5,1,0)</f>
        <v>0</v>
      </c>
      <c r="AY16">
        <f t="shared" ref="AY16" si="43">IF(G16=6,1,0)</f>
        <v>0</v>
      </c>
      <c r="AZ16">
        <f t="shared" ref="AZ16" si="44">IF(G16=7,1,0)</f>
        <v>0</v>
      </c>
      <c r="BA16">
        <f t="shared" ref="BA16" si="45">IF(G16=8,1,0)</f>
        <v>0</v>
      </c>
      <c r="BB16">
        <f t="shared" ref="BB16" si="46">IF(G16=9,1,0)</f>
        <v>0</v>
      </c>
    </row>
    <row r="17" spans="1:57" ht="9" customHeight="1">
      <c r="A17" s="105">
        <f>B16</f>
        <v>42938</v>
      </c>
      <c r="B17" s="106">
        <f>C16</f>
        <v>42938</v>
      </c>
      <c r="C17" s="106">
        <f t="shared" si="2"/>
        <v>42938</v>
      </c>
      <c r="D17" s="107">
        <v>0</v>
      </c>
      <c r="E17" s="108">
        <v>0</v>
      </c>
      <c r="F17" s="109">
        <v>0</v>
      </c>
      <c r="G17" s="110">
        <v>0</v>
      </c>
      <c r="H17" s="110"/>
      <c r="I17" s="111"/>
      <c r="J17" s="112">
        <f t="shared" si="27"/>
        <v>0</v>
      </c>
      <c r="K17" s="112">
        <f t="shared" si="28"/>
        <v>4.1666666666278616</v>
      </c>
      <c r="L17" s="112">
        <f t="shared" si="3"/>
        <v>0</v>
      </c>
      <c r="M17" s="112">
        <f t="shared" si="4"/>
        <v>0</v>
      </c>
      <c r="N17" s="112">
        <f t="shared" si="5"/>
        <v>0</v>
      </c>
      <c r="O17" s="112">
        <f t="shared" si="6"/>
        <v>0</v>
      </c>
      <c r="P17" s="112">
        <f t="shared" si="7"/>
        <v>0</v>
      </c>
      <c r="Q17" s="112">
        <f t="shared" si="8"/>
        <v>0</v>
      </c>
      <c r="R17" s="113"/>
      <c r="S17" s="113"/>
      <c r="T17" s="113"/>
      <c r="U17" s="114"/>
      <c r="V17">
        <f t="shared" si="9"/>
        <v>0</v>
      </c>
      <c r="W17">
        <f t="shared" si="9"/>
        <v>0</v>
      </c>
      <c r="X17">
        <f t="shared" si="9"/>
        <v>0</v>
      </c>
      <c r="Y17">
        <f t="shared" si="9"/>
        <v>0</v>
      </c>
      <c r="Z17">
        <f t="shared" si="10"/>
        <v>0</v>
      </c>
      <c r="AA17">
        <f t="shared" si="11"/>
        <v>0</v>
      </c>
      <c r="AB17">
        <f t="shared" si="12"/>
        <v>0</v>
      </c>
      <c r="AC17">
        <f t="shared" si="13"/>
        <v>0</v>
      </c>
      <c r="AD17">
        <f t="shared" si="13"/>
        <v>0</v>
      </c>
      <c r="AE17">
        <f t="shared" si="13"/>
        <v>0</v>
      </c>
      <c r="AF17">
        <f t="shared" si="13"/>
        <v>0</v>
      </c>
      <c r="AG17">
        <f t="shared" si="14"/>
        <v>0</v>
      </c>
      <c r="AH17">
        <f t="shared" si="14"/>
        <v>0</v>
      </c>
      <c r="AI17">
        <f t="shared" si="14"/>
        <v>0</v>
      </c>
      <c r="AJ17">
        <f t="shared" si="14"/>
        <v>0</v>
      </c>
      <c r="AK17">
        <f t="shared" si="15"/>
        <v>0</v>
      </c>
      <c r="AL17">
        <f t="shared" si="15"/>
        <v>0</v>
      </c>
      <c r="AM17">
        <f t="shared" si="15"/>
        <v>0</v>
      </c>
      <c r="AN17">
        <f t="shared" si="15"/>
        <v>0</v>
      </c>
      <c r="AO17">
        <f t="shared" si="16"/>
        <v>0</v>
      </c>
      <c r="AP17">
        <f t="shared" si="17"/>
        <v>0</v>
      </c>
      <c r="AQ17" s="4">
        <f t="shared" ref="AQ17" si="47">IF(G17=0,0,IF(OR(G16&gt;=4,G17&gt;=4)=TRUE,0,IF(AND(J16=0,J17=0)=TRUE,0,IF((AS16+AS17)&lt;=$T$9,0,IF((AS16+AS17)&gt;$T$9,IF(J17=0,IF(((C16+E16)*24)+$T$8&gt;(B18+D16)*24,IF(((((C16+E16)*24)+$T$8)-((B18+D16)*24)-AR18)&gt;0,(((C16+E16)*24)+$T$8)-((B18+D16)*24)-AR18,IF(((C17+E17)*24)+$T$8&gt;(B18+D16)*24,IF(((((C17+E17)*24)+$T$8)-((B18+D16)*24)-AR18)&gt;0,(((C17+E17)*24)+$T$8)-((B18+D16)*24)-AR18,0))))))))))</f>
        <v>0</v>
      </c>
      <c r="AS17" s="4">
        <f t="shared" si="18"/>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29"/>
        <v>42939</v>
      </c>
      <c r="B18" s="74">
        <f>B16+1</f>
        <v>42939</v>
      </c>
      <c r="C18" s="74">
        <f t="shared" si="2"/>
        <v>42939</v>
      </c>
      <c r="D18" s="75">
        <v>0</v>
      </c>
      <c r="E18" s="76">
        <v>0</v>
      </c>
      <c r="F18" s="77">
        <v>0</v>
      </c>
      <c r="G18" s="78">
        <v>0</v>
      </c>
      <c r="H18" s="78"/>
      <c r="I18" s="79"/>
      <c r="J18" s="80">
        <f t="shared" si="27"/>
        <v>0</v>
      </c>
      <c r="K18" s="80">
        <f t="shared" si="28"/>
        <v>4.1666666666278616</v>
      </c>
      <c r="L18" s="80">
        <f t="shared" si="3"/>
        <v>0</v>
      </c>
      <c r="M18" s="80">
        <f t="shared" si="4"/>
        <v>0</v>
      </c>
      <c r="N18" s="80">
        <f t="shared" si="5"/>
        <v>0</v>
      </c>
      <c r="O18" s="80">
        <f t="shared" si="6"/>
        <v>0</v>
      </c>
      <c r="P18" s="80">
        <f t="shared" si="7"/>
        <v>0</v>
      </c>
      <c r="Q18" s="80">
        <f t="shared" si="8"/>
        <v>0</v>
      </c>
      <c r="R18" s="81"/>
      <c r="S18" s="81"/>
      <c r="T18" s="81"/>
      <c r="U18" s="82"/>
      <c r="V18">
        <f t="shared" si="9"/>
        <v>0</v>
      </c>
      <c r="W18">
        <f t="shared" si="9"/>
        <v>0</v>
      </c>
      <c r="X18">
        <f t="shared" si="9"/>
        <v>0</v>
      </c>
      <c r="Y18">
        <f t="shared" si="9"/>
        <v>0</v>
      </c>
      <c r="Z18">
        <f t="shared" si="10"/>
        <v>0</v>
      </c>
      <c r="AA18">
        <f t="shared" si="11"/>
        <v>0</v>
      </c>
      <c r="AB18">
        <f t="shared" si="12"/>
        <v>0</v>
      </c>
      <c r="AC18">
        <f t="shared" si="13"/>
        <v>0</v>
      </c>
      <c r="AD18">
        <f t="shared" si="13"/>
        <v>0</v>
      </c>
      <c r="AE18">
        <f t="shared" si="13"/>
        <v>0</v>
      </c>
      <c r="AF18">
        <f t="shared" si="13"/>
        <v>0</v>
      </c>
      <c r="AG18">
        <f t="shared" si="14"/>
        <v>0</v>
      </c>
      <c r="AH18">
        <f t="shared" si="14"/>
        <v>0</v>
      </c>
      <c r="AI18">
        <f t="shared" si="14"/>
        <v>0</v>
      </c>
      <c r="AJ18">
        <f t="shared" si="14"/>
        <v>0</v>
      </c>
      <c r="AK18">
        <f t="shared" si="15"/>
        <v>0</v>
      </c>
      <c r="AL18">
        <f t="shared" si="15"/>
        <v>0</v>
      </c>
      <c r="AM18">
        <f t="shared" si="15"/>
        <v>0</v>
      </c>
      <c r="AN18">
        <f t="shared" si="15"/>
        <v>0</v>
      </c>
      <c r="AO18">
        <f t="shared" si="16"/>
        <v>0</v>
      </c>
      <c r="AP18">
        <f t="shared" si="17"/>
        <v>0</v>
      </c>
      <c r="AR18" s="4">
        <f t="shared" ref="AR18" si="48">IF(G18=0,0,IF(OR(G16&gt;=4,G17&gt;=4)=TRUE,0,IF(J18=0,0,IF(AND(J17&gt;0,(((B18+D18)-(C17+E17))*24)&lt;$T$8)=TRUE,$T$8-(((B18+D18)-(C17+E17))*24),IF(AND(J16&gt;0,(((B18+D18)-(C16+E16))*24)&lt;$T$8)=TRUE,$T$8-(((B18+D18)-(C16+E16))*24),0)))))</f>
        <v>0</v>
      </c>
      <c r="AS18" s="4">
        <f t="shared" si="18"/>
        <v>0</v>
      </c>
      <c r="AT18">
        <f>IF(AND(G18=1,J18&gt;0)=TRUE,1,0)</f>
        <v>0</v>
      </c>
      <c r="AU18">
        <f t="shared" ref="AU18" si="49">IF(G18=2,1,0)</f>
        <v>0</v>
      </c>
      <c r="AV18">
        <f t="shared" ref="AV18" si="50">IF(G18=3,1,0)</f>
        <v>0</v>
      </c>
      <c r="AW18">
        <f t="shared" ref="AW18" si="51">IF(G18=4,1,0)</f>
        <v>0</v>
      </c>
      <c r="AX18">
        <f t="shared" ref="AX18" si="52">IF(G18=5,1,0)</f>
        <v>0</v>
      </c>
      <c r="AY18">
        <f t="shared" ref="AY18" si="53">IF(G18=6,1,0)</f>
        <v>0</v>
      </c>
      <c r="AZ18">
        <f t="shared" ref="AZ18" si="54">IF(G18=7,1,0)</f>
        <v>0</v>
      </c>
      <c r="BA18">
        <f t="shared" ref="BA18" si="55">IF(G18=8,1,0)</f>
        <v>0</v>
      </c>
      <c r="BB18">
        <f t="shared" ref="BB18" si="56">IF(G18=9,1,0)</f>
        <v>0</v>
      </c>
    </row>
    <row r="19" spans="1:57" ht="9" customHeight="1">
      <c r="A19" s="105">
        <f>B18</f>
        <v>42939</v>
      </c>
      <c r="B19" s="106">
        <f>C18</f>
        <v>42939</v>
      </c>
      <c r="C19" s="106">
        <f t="shared" si="2"/>
        <v>42939</v>
      </c>
      <c r="D19" s="107">
        <v>0</v>
      </c>
      <c r="E19" s="108">
        <v>0</v>
      </c>
      <c r="F19" s="109">
        <v>0</v>
      </c>
      <c r="G19" s="110">
        <v>0</v>
      </c>
      <c r="H19" s="110"/>
      <c r="I19" s="111"/>
      <c r="J19" s="112">
        <f t="shared" si="27"/>
        <v>0</v>
      </c>
      <c r="K19" s="112">
        <f t="shared" si="28"/>
        <v>4.1666666666278616</v>
      </c>
      <c r="L19" s="112">
        <f t="shared" si="3"/>
        <v>0</v>
      </c>
      <c r="M19" s="112">
        <f t="shared" si="4"/>
        <v>0</v>
      </c>
      <c r="N19" s="112">
        <f t="shared" si="5"/>
        <v>0</v>
      </c>
      <c r="O19" s="112">
        <f t="shared" si="6"/>
        <v>0</v>
      </c>
      <c r="P19" s="112">
        <f t="shared" si="7"/>
        <v>0</v>
      </c>
      <c r="Q19" s="112">
        <f t="shared" si="8"/>
        <v>0</v>
      </c>
      <c r="R19" s="113"/>
      <c r="S19" s="113"/>
      <c r="T19" s="113"/>
      <c r="U19" s="114"/>
      <c r="V19">
        <f t="shared" si="9"/>
        <v>0</v>
      </c>
      <c r="W19">
        <f t="shared" si="9"/>
        <v>0</v>
      </c>
      <c r="X19">
        <f t="shared" si="9"/>
        <v>0</v>
      </c>
      <c r="Y19">
        <f t="shared" si="9"/>
        <v>0</v>
      </c>
      <c r="Z19">
        <f t="shared" si="10"/>
        <v>0</v>
      </c>
      <c r="AA19">
        <f t="shared" si="11"/>
        <v>0</v>
      </c>
      <c r="AB19">
        <f t="shared" si="12"/>
        <v>0</v>
      </c>
      <c r="AC19">
        <f t="shared" si="13"/>
        <v>0</v>
      </c>
      <c r="AD19">
        <f t="shared" si="13"/>
        <v>0</v>
      </c>
      <c r="AE19">
        <f t="shared" si="13"/>
        <v>0</v>
      </c>
      <c r="AF19">
        <f t="shared" si="13"/>
        <v>0</v>
      </c>
      <c r="AG19">
        <f t="shared" si="14"/>
        <v>0</v>
      </c>
      <c r="AH19">
        <f t="shared" si="14"/>
        <v>0</v>
      </c>
      <c r="AI19">
        <f t="shared" si="14"/>
        <v>0</v>
      </c>
      <c r="AJ19">
        <f t="shared" si="14"/>
        <v>0</v>
      </c>
      <c r="AK19">
        <f t="shared" si="15"/>
        <v>0</v>
      </c>
      <c r="AL19">
        <f t="shared" si="15"/>
        <v>0</v>
      </c>
      <c r="AM19">
        <f t="shared" si="15"/>
        <v>0</v>
      </c>
      <c r="AN19">
        <f t="shared" si="15"/>
        <v>0</v>
      </c>
      <c r="AO19">
        <f t="shared" si="16"/>
        <v>0</v>
      </c>
      <c r="AP19">
        <f t="shared" si="17"/>
        <v>0</v>
      </c>
      <c r="AQ19" s="4">
        <f t="shared" ref="AQ19" si="57">IF(G19=0,0,IF(OR(G18&gt;=4,G19&gt;=4)=TRUE,0,IF(AND(J18=0,J19=0)=TRUE,0,IF((AS18+AS19)&lt;=$T$9,0,IF((AS18+AS19)&gt;$T$9,IF(J19=0,IF(((C18+E18)*24)+$T$8&gt;(B20+D18)*24,IF(((((C18+E18)*24)+$T$8)-((B20+D18)*24)-AR20)&gt;0,(((C18+E18)*24)+$T$8)-((B20+D18)*24)-AR20,IF(((C19+E19)*24)+$T$8&gt;(B20+D18)*24,IF(((((C19+E19)*24)+$T$8)-((B20+D18)*24)-AR20)&gt;0,(((C19+E19)*24)+$T$8)-((B20+D18)*24)-AR20,0))))))))))</f>
        <v>0</v>
      </c>
      <c r="AS19" s="4">
        <f t="shared" si="18"/>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29"/>
        <v>42940</v>
      </c>
      <c r="B20" s="74">
        <f>B18+1</f>
        <v>42940</v>
      </c>
      <c r="C20" s="74">
        <f t="shared" si="2"/>
        <v>42940</v>
      </c>
      <c r="D20" s="75">
        <v>0.70833333333333337</v>
      </c>
      <c r="E20" s="76">
        <v>0.91666666666666663</v>
      </c>
      <c r="F20" s="77">
        <v>0</v>
      </c>
      <c r="G20" s="78">
        <v>0</v>
      </c>
      <c r="H20" s="78"/>
      <c r="I20" s="79"/>
      <c r="J20" s="80">
        <f t="shared" si="27"/>
        <v>4.9999999998835847</v>
      </c>
      <c r="K20" s="80">
        <f t="shared" si="28"/>
        <v>9.1666666665114462</v>
      </c>
      <c r="L20" s="80">
        <f t="shared" si="3"/>
        <v>0</v>
      </c>
      <c r="M20" s="80">
        <f t="shared" si="4"/>
        <v>5</v>
      </c>
      <c r="N20" s="80" t="b">
        <f t="shared" si="5"/>
        <v>0</v>
      </c>
      <c r="O20" s="80">
        <f t="shared" si="6"/>
        <v>0</v>
      </c>
      <c r="P20" s="80">
        <f t="shared" si="7"/>
        <v>0</v>
      </c>
      <c r="Q20" s="80">
        <f t="shared" si="8"/>
        <v>0</v>
      </c>
      <c r="R20" s="81"/>
      <c r="S20" s="81"/>
      <c r="T20" s="81"/>
      <c r="U20" s="82"/>
      <c r="V20">
        <f t="shared" si="9"/>
        <v>0</v>
      </c>
      <c r="W20">
        <f t="shared" si="9"/>
        <v>0</v>
      </c>
      <c r="X20">
        <f t="shared" si="9"/>
        <v>0</v>
      </c>
      <c r="Y20">
        <f t="shared" si="9"/>
        <v>0</v>
      </c>
      <c r="Z20">
        <f t="shared" si="10"/>
        <v>0</v>
      </c>
      <c r="AA20">
        <f t="shared" si="11"/>
        <v>0</v>
      </c>
      <c r="AB20">
        <f t="shared" si="12"/>
        <v>0</v>
      </c>
      <c r="AC20">
        <f t="shared" si="13"/>
        <v>0</v>
      </c>
      <c r="AD20">
        <f t="shared" si="13"/>
        <v>0</v>
      </c>
      <c r="AE20">
        <f t="shared" si="13"/>
        <v>0</v>
      </c>
      <c r="AF20">
        <f t="shared" si="13"/>
        <v>0</v>
      </c>
      <c r="AG20">
        <f t="shared" si="14"/>
        <v>0</v>
      </c>
      <c r="AH20">
        <f t="shared" si="14"/>
        <v>0</v>
      </c>
      <c r="AI20">
        <f t="shared" si="14"/>
        <v>0</v>
      </c>
      <c r="AJ20">
        <f t="shared" si="14"/>
        <v>0</v>
      </c>
      <c r="AK20">
        <f t="shared" si="15"/>
        <v>0</v>
      </c>
      <c r="AL20">
        <f t="shared" si="15"/>
        <v>0</v>
      </c>
      <c r="AM20">
        <f t="shared" si="15"/>
        <v>0</v>
      </c>
      <c r="AN20">
        <f t="shared" si="15"/>
        <v>0</v>
      </c>
      <c r="AO20">
        <f t="shared" si="16"/>
        <v>0</v>
      </c>
      <c r="AP20">
        <f t="shared" si="17"/>
        <v>0</v>
      </c>
      <c r="AR20" s="4">
        <f t="shared" ref="AR20" si="58">IF(G20=0,0,IF(OR(G18&gt;=4,G19&gt;=4)=TRUE,0,IF(J20=0,0,IF(AND(J19&gt;0,(((B20+D20)-(C19+E19))*24)&lt;$T$8)=TRUE,$T$8-(((B20+D20)-(C19+E19))*24),IF(AND(J18&gt;0,(((B20+D20)-(C18+E18))*24)&lt;$T$8)=TRUE,$T$8-(((B20+D20)-(C18+E18))*24),0)))))</f>
        <v>0</v>
      </c>
      <c r="AS20" s="4">
        <f t="shared" si="18"/>
        <v>0</v>
      </c>
      <c r="AT20">
        <f>IF(AND(G20=1,J20&gt;0)=TRUE,1,0)</f>
        <v>0</v>
      </c>
      <c r="AU20">
        <f t="shared" ref="AU20" si="59">IF(G20=2,1,0)</f>
        <v>0</v>
      </c>
      <c r="AV20">
        <f t="shared" ref="AV20" si="60">IF(G20=3,1,0)</f>
        <v>0</v>
      </c>
      <c r="AW20">
        <f t="shared" ref="AW20" si="61">IF(G20=4,1,0)</f>
        <v>0</v>
      </c>
      <c r="AX20">
        <f t="shared" ref="AX20" si="62">IF(G20=5,1,0)</f>
        <v>0</v>
      </c>
      <c r="AY20">
        <f t="shared" ref="AY20" si="63">IF(G20=6,1,0)</f>
        <v>0</v>
      </c>
      <c r="AZ20">
        <f t="shared" ref="AZ20" si="64">IF(G20=7,1,0)</f>
        <v>0</v>
      </c>
      <c r="BA20">
        <f t="shared" ref="BA20" si="65">IF(G20=8,1,0)</f>
        <v>0</v>
      </c>
      <c r="BB20">
        <f t="shared" ref="BB20" si="66">IF(G20=9,1,0)</f>
        <v>0</v>
      </c>
    </row>
    <row r="21" spans="1:57" ht="9" customHeight="1">
      <c r="A21" s="105">
        <f>B20</f>
        <v>42940</v>
      </c>
      <c r="B21" s="106">
        <f>C20</f>
        <v>42940</v>
      </c>
      <c r="C21" s="106">
        <f t="shared" si="2"/>
        <v>42940</v>
      </c>
      <c r="D21" s="107">
        <v>0</v>
      </c>
      <c r="E21" s="108">
        <v>0</v>
      </c>
      <c r="F21" s="109">
        <v>0</v>
      </c>
      <c r="G21" s="110">
        <v>0</v>
      </c>
      <c r="H21" s="110"/>
      <c r="I21" s="111"/>
      <c r="J21" s="112">
        <f t="shared" si="27"/>
        <v>0</v>
      </c>
      <c r="K21" s="112">
        <f t="shared" si="28"/>
        <v>9.1666666665114462</v>
      </c>
      <c r="L21" s="112">
        <f t="shared" si="3"/>
        <v>0</v>
      </c>
      <c r="M21" s="112">
        <f t="shared" si="4"/>
        <v>0</v>
      </c>
      <c r="N21" s="112" t="b">
        <f t="shared" si="5"/>
        <v>0</v>
      </c>
      <c r="O21" s="112">
        <f t="shared" si="6"/>
        <v>0</v>
      </c>
      <c r="P21" s="112">
        <f t="shared" si="7"/>
        <v>0</v>
      </c>
      <c r="Q21" s="112">
        <f t="shared" si="8"/>
        <v>0</v>
      </c>
      <c r="R21" s="113"/>
      <c r="S21" s="113"/>
      <c r="T21" s="113"/>
      <c r="U21" s="114"/>
      <c r="V21">
        <f t="shared" si="9"/>
        <v>0</v>
      </c>
      <c r="W21">
        <f t="shared" si="9"/>
        <v>0</v>
      </c>
      <c r="X21">
        <f t="shared" si="9"/>
        <v>0</v>
      </c>
      <c r="Y21">
        <f t="shared" si="9"/>
        <v>0</v>
      </c>
      <c r="Z21">
        <f t="shared" si="10"/>
        <v>0</v>
      </c>
      <c r="AA21">
        <f t="shared" si="11"/>
        <v>0</v>
      </c>
      <c r="AB21">
        <f t="shared" si="12"/>
        <v>0</v>
      </c>
      <c r="AC21">
        <f t="shared" si="13"/>
        <v>0</v>
      </c>
      <c r="AD21">
        <f t="shared" si="13"/>
        <v>0</v>
      </c>
      <c r="AE21">
        <f t="shared" si="13"/>
        <v>0</v>
      </c>
      <c r="AF21">
        <f t="shared" si="13"/>
        <v>0</v>
      </c>
      <c r="AG21">
        <f t="shared" si="14"/>
        <v>0</v>
      </c>
      <c r="AH21">
        <f t="shared" si="14"/>
        <v>0</v>
      </c>
      <c r="AI21">
        <f t="shared" si="14"/>
        <v>0</v>
      </c>
      <c r="AJ21">
        <f t="shared" si="14"/>
        <v>0</v>
      </c>
      <c r="AK21">
        <f t="shared" si="15"/>
        <v>0</v>
      </c>
      <c r="AL21">
        <f t="shared" si="15"/>
        <v>0</v>
      </c>
      <c r="AM21">
        <f t="shared" si="15"/>
        <v>0</v>
      </c>
      <c r="AN21">
        <f t="shared" si="15"/>
        <v>0</v>
      </c>
      <c r="AO21">
        <f t="shared" si="16"/>
        <v>0</v>
      </c>
      <c r="AP21">
        <f t="shared" si="17"/>
        <v>0</v>
      </c>
      <c r="AQ21" s="4">
        <f t="shared" ref="AQ21" si="67">IF(G21=0,0,IF(OR(G20&gt;=4,G21&gt;=4)=TRUE,0,IF(AND(J20=0,J21=0)=TRUE,0,IF((AS20+AS21)&lt;=$T$9,0,IF((AS20+AS21)&gt;$T$9,IF(J21=0,IF(((C20+E20)*24)+$T$8&gt;(B22+D20)*24,IF(((((C20+E20)*24)+$T$8)-((B22+D20)*24)-AR22)&gt;0,(((C20+E20)*24)+$T$8)-((B22+D20)*24)-AR22,IF(((C21+E21)*24)+$T$8&gt;(B22+D20)*24,IF(((((C21+E21)*24)+$T$8)-((B22+D20)*24)-AR22)&gt;0,(((C21+E21)*24)+$T$8)-((B22+D20)*24)-AR22,0))))))))))</f>
        <v>0</v>
      </c>
      <c r="AS21" s="4">
        <f t="shared" si="18"/>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1</v>
      </c>
      <c r="BD21">
        <f>IF(BC21&gt;13,1,0)</f>
        <v>0</v>
      </c>
      <c r="BE21">
        <f>IF($J20+$J21&gt;0,$BC19+1,0)</f>
        <v>1</v>
      </c>
    </row>
    <row r="22" spans="1:57" ht="9" customHeight="1">
      <c r="A22" s="73">
        <f t="shared" si="29"/>
        <v>42941</v>
      </c>
      <c r="B22" s="74">
        <f>B20+1</f>
        <v>42941</v>
      </c>
      <c r="C22" s="74">
        <f t="shared" si="2"/>
        <v>42941</v>
      </c>
      <c r="D22" s="75">
        <v>0.70833333333333337</v>
      </c>
      <c r="E22" s="76">
        <v>0.88541666666666663</v>
      </c>
      <c r="F22" s="77">
        <v>0</v>
      </c>
      <c r="G22" s="78">
        <v>0</v>
      </c>
      <c r="H22" s="78"/>
      <c r="I22" s="79"/>
      <c r="J22" s="80">
        <f t="shared" si="27"/>
        <v>4.2499999998835847</v>
      </c>
      <c r="K22" s="80">
        <f t="shared" si="28"/>
        <v>13.416666666395031</v>
      </c>
      <c r="L22" s="80">
        <f t="shared" si="3"/>
        <v>0</v>
      </c>
      <c r="M22" s="80">
        <f t="shared" si="4"/>
        <v>4.25</v>
      </c>
      <c r="N22" s="80" t="b">
        <f t="shared" si="5"/>
        <v>0</v>
      </c>
      <c r="O22" s="80">
        <f t="shared" si="6"/>
        <v>0</v>
      </c>
      <c r="P22" s="80">
        <f t="shared" si="7"/>
        <v>0</v>
      </c>
      <c r="Q22" s="80">
        <f t="shared" si="8"/>
        <v>0</v>
      </c>
      <c r="R22" s="81"/>
      <c r="S22" s="81"/>
      <c r="T22" s="81"/>
      <c r="U22" s="82"/>
      <c r="V22">
        <f t="shared" si="9"/>
        <v>0</v>
      </c>
      <c r="W22">
        <f t="shared" si="9"/>
        <v>0</v>
      </c>
      <c r="X22">
        <f t="shared" si="9"/>
        <v>0</v>
      </c>
      <c r="Y22">
        <f t="shared" si="9"/>
        <v>0</v>
      </c>
      <c r="Z22">
        <f t="shared" si="10"/>
        <v>0</v>
      </c>
      <c r="AA22">
        <f t="shared" si="11"/>
        <v>0</v>
      </c>
      <c r="AB22">
        <f t="shared" si="12"/>
        <v>0</v>
      </c>
      <c r="AC22">
        <f t="shared" si="13"/>
        <v>0</v>
      </c>
      <c r="AD22">
        <f t="shared" si="13"/>
        <v>0</v>
      </c>
      <c r="AE22">
        <f t="shared" si="13"/>
        <v>0</v>
      </c>
      <c r="AF22">
        <f t="shared" si="13"/>
        <v>0</v>
      </c>
      <c r="AG22">
        <f t="shared" si="14"/>
        <v>0</v>
      </c>
      <c r="AH22">
        <f t="shared" si="14"/>
        <v>0</v>
      </c>
      <c r="AI22">
        <f t="shared" si="14"/>
        <v>0</v>
      </c>
      <c r="AJ22">
        <f t="shared" si="14"/>
        <v>0</v>
      </c>
      <c r="AK22">
        <f t="shared" si="15"/>
        <v>0</v>
      </c>
      <c r="AL22">
        <f t="shared" si="15"/>
        <v>0</v>
      </c>
      <c r="AM22">
        <f t="shared" si="15"/>
        <v>0</v>
      </c>
      <c r="AN22">
        <f t="shared" si="15"/>
        <v>0</v>
      </c>
      <c r="AO22">
        <f t="shared" si="16"/>
        <v>0</v>
      </c>
      <c r="AP22">
        <f t="shared" si="17"/>
        <v>0</v>
      </c>
      <c r="AR22" s="4">
        <f t="shared" ref="AR22" si="68">IF(G22=0,0,IF(OR(G20&gt;=4,G21&gt;=4)=TRUE,0,IF(J22=0,0,IF(AND(J21&gt;0,(((B22+D22)-(C21+E21))*24)&lt;$T$8)=TRUE,$T$8-(((B22+D22)-(C21+E21))*24),IF(AND(J20&gt;0,(((B22+D22)-(C20+E20))*24)&lt;$T$8)=TRUE,$T$8-(((B22+D22)-(C20+E20))*24),0)))))</f>
        <v>0</v>
      </c>
      <c r="AS22" s="4">
        <f t="shared" si="18"/>
        <v>0</v>
      </c>
      <c r="AT22">
        <f>IF(AND(G22=1,J22&gt;0)=TRUE,1,0)</f>
        <v>0</v>
      </c>
      <c r="AU22">
        <f t="shared" ref="AU22" si="69">IF(G22=2,1,0)</f>
        <v>0</v>
      </c>
      <c r="AV22">
        <f t="shared" ref="AV22" si="70">IF(G22=3,1,0)</f>
        <v>0</v>
      </c>
      <c r="AW22">
        <f t="shared" ref="AW22" si="71">IF(G22=4,1,0)</f>
        <v>0</v>
      </c>
      <c r="AX22">
        <f t="shared" ref="AX22" si="72">IF(G22=5,1,0)</f>
        <v>0</v>
      </c>
      <c r="AY22">
        <f t="shared" ref="AY22" si="73">IF(G22=6,1,0)</f>
        <v>0</v>
      </c>
      <c r="AZ22">
        <f t="shared" ref="AZ22" si="74">IF(G22=7,1,0)</f>
        <v>0</v>
      </c>
      <c r="BA22">
        <f t="shared" ref="BA22" si="75">IF(G22=8,1,0)</f>
        <v>0</v>
      </c>
      <c r="BB22">
        <f t="shared" ref="BB22" si="76">IF(G22=9,1,0)</f>
        <v>0</v>
      </c>
    </row>
    <row r="23" spans="1:57" ht="9" customHeight="1">
      <c r="A23" s="105">
        <f>B22</f>
        <v>42941</v>
      </c>
      <c r="B23" s="106">
        <f>C22</f>
        <v>42941</v>
      </c>
      <c r="C23" s="106">
        <f t="shared" si="2"/>
        <v>42941</v>
      </c>
      <c r="D23" s="107">
        <v>0</v>
      </c>
      <c r="E23" s="108">
        <v>0</v>
      </c>
      <c r="F23" s="109">
        <v>0</v>
      </c>
      <c r="G23" s="110">
        <v>0</v>
      </c>
      <c r="H23" s="110"/>
      <c r="I23" s="111"/>
      <c r="J23" s="112">
        <f t="shared" si="27"/>
        <v>0</v>
      </c>
      <c r="K23" s="112">
        <f t="shared" si="28"/>
        <v>13.416666666395031</v>
      </c>
      <c r="L23" s="112">
        <f t="shared" si="3"/>
        <v>0</v>
      </c>
      <c r="M23" s="112">
        <f t="shared" si="4"/>
        <v>0</v>
      </c>
      <c r="N23" s="112" t="b">
        <f t="shared" si="5"/>
        <v>0</v>
      </c>
      <c r="O23" s="112">
        <f t="shared" si="6"/>
        <v>0</v>
      </c>
      <c r="P23" s="112">
        <f t="shared" si="7"/>
        <v>0</v>
      </c>
      <c r="Q23" s="112">
        <f t="shared" si="8"/>
        <v>0</v>
      </c>
      <c r="R23" s="113"/>
      <c r="S23" s="113"/>
      <c r="T23" s="113"/>
      <c r="U23" s="114"/>
      <c r="V23">
        <f t="shared" si="9"/>
        <v>0</v>
      </c>
      <c r="W23">
        <f t="shared" si="9"/>
        <v>0</v>
      </c>
      <c r="X23">
        <f t="shared" si="9"/>
        <v>0</v>
      </c>
      <c r="Y23">
        <f t="shared" si="9"/>
        <v>0</v>
      </c>
      <c r="Z23">
        <f t="shared" si="10"/>
        <v>0</v>
      </c>
      <c r="AA23">
        <f t="shared" si="11"/>
        <v>0</v>
      </c>
      <c r="AB23">
        <f t="shared" si="12"/>
        <v>0</v>
      </c>
      <c r="AC23">
        <f t="shared" si="13"/>
        <v>0</v>
      </c>
      <c r="AD23">
        <f t="shared" si="13"/>
        <v>0</v>
      </c>
      <c r="AE23">
        <f t="shared" si="13"/>
        <v>0</v>
      </c>
      <c r="AF23">
        <f t="shared" si="13"/>
        <v>0</v>
      </c>
      <c r="AG23">
        <f t="shared" si="14"/>
        <v>0</v>
      </c>
      <c r="AH23">
        <f t="shared" si="14"/>
        <v>0</v>
      </c>
      <c r="AI23">
        <f t="shared" si="14"/>
        <v>0</v>
      </c>
      <c r="AJ23">
        <f t="shared" si="14"/>
        <v>0</v>
      </c>
      <c r="AK23">
        <f t="shared" si="15"/>
        <v>0</v>
      </c>
      <c r="AL23">
        <f t="shared" si="15"/>
        <v>0</v>
      </c>
      <c r="AM23">
        <f t="shared" si="15"/>
        <v>0</v>
      </c>
      <c r="AN23">
        <f t="shared" si="15"/>
        <v>0</v>
      </c>
      <c r="AO23">
        <f t="shared" si="16"/>
        <v>0</v>
      </c>
      <c r="AP23">
        <f t="shared" si="17"/>
        <v>0</v>
      </c>
      <c r="AQ23" s="4">
        <f t="shared" ref="AQ23" si="77">IF(G23=0,0,IF(OR(G22&gt;=4,G23&gt;=4)=TRUE,0,IF(AND(J22=0,J23=0)=TRUE,0,IF((AS22+AS23)&lt;=$T$9,0,IF((AS22+AS23)&gt;$T$9,IF(J23=0,IF(((C22+E22)*24)+$T$8&gt;(B24+D22)*24,IF(((((C22+E22)*24)+$T$8)-((B24+D22)*24)-AR24)&gt;0,(((C22+E22)*24)+$T$8)-((B24+D22)*24)-AR24,IF(((C23+E23)*24)+$T$8&gt;(B24+D22)*24,IF(((((C23+E23)*24)+$T$8)-((B24+D22)*24)-AR24)&gt;0,(((C23+E23)*24)+$T$8)-((B24+D22)*24)-AR24,0))))))))))</f>
        <v>0</v>
      </c>
      <c r="AS23" s="4">
        <f t="shared" si="18"/>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2</v>
      </c>
      <c r="BD23">
        <f>IF(BC23&gt;13,1,0)</f>
        <v>0</v>
      </c>
      <c r="BE23">
        <f>IF($J22+$J23&gt;0,$BC21+1,0)</f>
        <v>2</v>
      </c>
    </row>
    <row r="24" spans="1:57" ht="9" customHeight="1">
      <c r="A24" s="73">
        <f t="shared" ref="A24" si="78">B24</f>
        <v>42942</v>
      </c>
      <c r="B24" s="74">
        <f>B22+1</f>
        <v>42942</v>
      </c>
      <c r="C24" s="74">
        <f t="shared" si="2"/>
        <v>42942</v>
      </c>
      <c r="D24" s="75">
        <v>0.70833333333333337</v>
      </c>
      <c r="E24" s="76">
        <v>0.89583333333333337</v>
      </c>
      <c r="F24" s="77">
        <v>0</v>
      </c>
      <c r="G24" s="78">
        <v>1</v>
      </c>
      <c r="H24" s="78"/>
      <c r="I24" s="79"/>
      <c r="J24" s="80">
        <f t="shared" si="27"/>
        <v>4.5</v>
      </c>
      <c r="K24" s="80">
        <f t="shared" si="28"/>
        <v>17.916666666395031</v>
      </c>
      <c r="L24" s="80">
        <f t="shared" si="3"/>
        <v>0</v>
      </c>
      <c r="M24" s="80">
        <f t="shared" si="4"/>
        <v>4.5</v>
      </c>
      <c r="N24" s="80" t="b">
        <f t="shared" si="5"/>
        <v>0</v>
      </c>
      <c r="O24" s="80">
        <f t="shared" si="6"/>
        <v>0</v>
      </c>
      <c r="P24" s="80">
        <f t="shared" si="7"/>
        <v>0</v>
      </c>
      <c r="Q24" s="80">
        <f t="shared" si="8"/>
        <v>0</v>
      </c>
      <c r="R24" s="81"/>
      <c r="S24" s="81"/>
      <c r="T24" s="81"/>
      <c r="U24" s="82"/>
      <c r="V24">
        <f t="shared" si="9"/>
        <v>0</v>
      </c>
      <c r="W24">
        <f t="shared" si="9"/>
        <v>4.5</v>
      </c>
      <c r="X24" t="b">
        <f t="shared" si="9"/>
        <v>0</v>
      </c>
      <c r="Y24">
        <f t="shared" si="9"/>
        <v>0</v>
      </c>
      <c r="Z24">
        <f t="shared" si="10"/>
        <v>0</v>
      </c>
      <c r="AA24">
        <f t="shared" si="11"/>
        <v>0</v>
      </c>
      <c r="AB24">
        <f t="shared" si="12"/>
        <v>0</v>
      </c>
      <c r="AC24">
        <f t="shared" si="13"/>
        <v>0</v>
      </c>
      <c r="AD24">
        <f t="shared" si="13"/>
        <v>0</v>
      </c>
      <c r="AE24">
        <f t="shared" si="13"/>
        <v>0</v>
      </c>
      <c r="AF24">
        <f t="shared" si="13"/>
        <v>0</v>
      </c>
      <c r="AG24">
        <f t="shared" si="14"/>
        <v>0</v>
      </c>
      <c r="AH24">
        <f t="shared" si="14"/>
        <v>0</v>
      </c>
      <c r="AI24">
        <f t="shared" si="14"/>
        <v>0</v>
      </c>
      <c r="AJ24">
        <f t="shared" si="14"/>
        <v>0</v>
      </c>
      <c r="AK24">
        <f t="shared" si="15"/>
        <v>0</v>
      </c>
      <c r="AL24">
        <f t="shared" si="15"/>
        <v>0</v>
      </c>
      <c r="AM24">
        <f t="shared" si="15"/>
        <v>0</v>
      </c>
      <c r="AN24">
        <f t="shared" si="15"/>
        <v>0</v>
      </c>
      <c r="AO24">
        <f t="shared" si="16"/>
        <v>0</v>
      </c>
      <c r="AP24">
        <f t="shared" si="17"/>
        <v>0</v>
      </c>
      <c r="AR24" s="4">
        <f t="shared" ref="AR24" si="79">IF(G24=0,0,IF(OR(G22&gt;=4,G23&gt;=4)=TRUE,0,IF(J24=0,0,IF(AND(J23&gt;0,(((B24+D24)-(C23+E23))*24)&lt;$T$8)=TRUE,$T$8-(((B24+D24)-(C23+E23))*24),IF(AND(J22&gt;0,(((B24+D24)-(C22+E22))*24)&lt;$T$8)=TRUE,$T$8-(((B24+D24)-(C22+E22))*24),0)))))</f>
        <v>0</v>
      </c>
      <c r="AS24" s="4">
        <f t="shared" si="18"/>
        <v>4.5</v>
      </c>
      <c r="AT24">
        <f>IF(AND(G24=1,J24&gt;0)=TRUE,1,0)</f>
        <v>1</v>
      </c>
      <c r="AU24">
        <f t="shared" ref="AU24" si="80">IF(G24=2,1,0)</f>
        <v>0</v>
      </c>
      <c r="AV24">
        <f t="shared" ref="AV24" si="81">IF(G24=3,1,0)</f>
        <v>0</v>
      </c>
      <c r="AW24">
        <f t="shared" ref="AW24" si="82">IF(G24=4,1,0)</f>
        <v>0</v>
      </c>
      <c r="AX24">
        <f t="shared" ref="AX24" si="83">IF(G24=5,1,0)</f>
        <v>0</v>
      </c>
      <c r="AY24">
        <f t="shared" ref="AY24" si="84">IF(G24=6,1,0)</f>
        <v>0</v>
      </c>
      <c r="AZ24">
        <f t="shared" ref="AZ24" si="85">IF(G24=7,1,0)</f>
        <v>0</v>
      </c>
      <c r="BA24">
        <f t="shared" ref="BA24" si="86">IF(G24=8,1,0)</f>
        <v>0</v>
      </c>
      <c r="BB24">
        <f t="shared" ref="BB24" si="87">IF(G24=9,1,0)</f>
        <v>0</v>
      </c>
    </row>
    <row r="25" spans="1:57" ht="9" customHeight="1">
      <c r="A25" s="83">
        <f>B24</f>
        <v>42942</v>
      </c>
      <c r="B25" s="84">
        <f>C24</f>
        <v>42942</v>
      </c>
      <c r="C25" s="84">
        <f t="shared" si="2"/>
        <v>42942</v>
      </c>
      <c r="D25" s="85">
        <v>0</v>
      </c>
      <c r="E25" s="86">
        <v>0</v>
      </c>
      <c r="F25" s="87">
        <v>0</v>
      </c>
      <c r="G25" s="88">
        <v>1</v>
      </c>
      <c r="H25" s="88"/>
      <c r="I25" s="89"/>
      <c r="J25" s="90">
        <f t="shared" si="27"/>
        <v>0</v>
      </c>
      <c r="K25" s="90">
        <f t="shared" si="28"/>
        <v>17.916666666395031</v>
      </c>
      <c r="L25" s="90">
        <f t="shared" si="3"/>
        <v>0</v>
      </c>
      <c r="M25" s="90">
        <f t="shared" si="4"/>
        <v>0</v>
      </c>
      <c r="N25" s="90" t="b">
        <f t="shared" si="5"/>
        <v>0</v>
      </c>
      <c r="O25" s="90">
        <f t="shared" si="6"/>
        <v>0</v>
      </c>
      <c r="P25" s="90">
        <f t="shared" si="7"/>
        <v>0</v>
      </c>
      <c r="Q25" s="90">
        <f t="shared" si="8"/>
        <v>0</v>
      </c>
      <c r="R25" s="91"/>
      <c r="S25" s="91"/>
      <c r="T25" s="91"/>
      <c r="U25" s="92"/>
      <c r="V25">
        <f t="shared" si="9"/>
        <v>0</v>
      </c>
      <c r="W25">
        <f t="shared" si="9"/>
        <v>0</v>
      </c>
      <c r="X25" t="b">
        <f t="shared" si="9"/>
        <v>0</v>
      </c>
      <c r="Y25">
        <f t="shared" si="9"/>
        <v>0</v>
      </c>
      <c r="Z25">
        <f t="shared" si="10"/>
        <v>0</v>
      </c>
      <c r="AA25">
        <f t="shared" si="11"/>
        <v>0</v>
      </c>
      <c r="AB25">
        <f t="shared" si="12"/>
        <v>0</v>
      </c>
      <c r="AC25">
        <f t="shared" si="13"/>
        <v>0</v>
      </c>
      <c r="AD25">
        <f t="shared" si="13"/>
        <v>0</v>
      </c>
      <c r="AE25">
        <f t="shared" si="13"/>
        <v>0</v>
      </c>
      <c r="AF25">
        <f t="shared" si="13"/>
        <v>0</v>
      </c>
      <c r="AG25">
        <f t="shared" si="14"/>
        <v>0</v>
      </c>
      <c r="AH25">
        <f t="shared" si="14"/>
        <v>0</v>
      </c>
      <c r="AI25">
        <f t="shared" si="14"/>
        <v>0</v>
      </c>
      <c r="AJ25">
        <f t="shared" si="14"/>
        <v>0</v>
      </c>
      <c r="AK25">
        <f t="shared" si="15"/>
        <v>0</v>
      </c>
      <c r="AL25">
        <f t="shared" si="15"/>
        <v>0</v>
      </c>
      <c r="AM25">
        <f t="shared" si="15"/>
        <v>0</v>
      </c>
      <c r="AN25">
        <f t="shared" si="15"/>
        <v>0</v>
      </c>
      <c r="AO25">
        <f t="shared" si="16"/>
        <v>0</v>
      </c>
      <c r="AP25">
        <f t="shared" si="17"/>
        <v>0</v>
      </c>
      <c r="AQ25" s="4">
        <f t="shared" ref="AQ25" si="88">IF(G25=0,0,IF(OR(G24&gt;=4,G25&gt;=4)=TRUE,0,IF(AND(J24=0,J25=0)=TRUE,0,IF((AS24+AS25)&lt;=$T$9,0,IF((AS24+AS25)&gt;$T$9,IF(J25=0,IF(((C24+E24)*24)+$T$8&gt;(B26+D24)*24,IF(((((C24+E24)*24)+$T$8)-((B26+D24)*24)-AR26)&gt;0,(((C24+E24)*24)+$T$8)-((B26+D24)*24)-AR26,IF(((C25+E25)*24)+$T$8&gt;(B26+D24)*24,IF(((((C25+E25)*24)+$T$8)-((B26+D24)*24)-AR26)&gt;0,(((C25+E25)*24)+$T$8)-((B26+D24)*24)-AR26,0))))))))))</f>
        <v>0</v>
      </c>
      <c r="AS25" s="4">
        <f t="shared" si="18"/>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3</v>
      </c>
      <c r="BD25">
        <f>IF(BC25&gt;13,1,0)</f>
        <v>0</v>
      </c>
      <c r="BE25">
        <f>IF($J24+$J25&gt;0,$BC23+1,0)</f>
        <v>3</v>
      </c>
    </row>
    <row r="26" spans="1:57" ht="9" customHeight="1">
      <c r="A26" s="62">
        <f>B26</f>
        <v>42943</v>
      </c>
      <c r="B26" s="64">
        <f>B24+1</f>
        <v>42943</v>
      </c>
      <c r="C26" s="64">
        <f t="shared" ref="C26:C39" si="89">B26+F26</f>
        <v>42943</v>
      </c>
      <c r="D26" s="65">
        <v>0.70833333333333337</v>
      </c>
      <c r="E26" s="66">
        <v>0.93055555555555547</v>
      </c>
      <c r="F26" s="67">
        <v>0</v>
      </c>
      <c r="G26" s="68">
        <v>1</v>
      </c>
      <c r="H26" s="68"/>
      <c r="I26" s="69"/>
      <c r="J26" s="70">
        <f>((C26+E26)-(B26+D26))*24</f>
        <v>5.3333333332557231</v>
      </c>
      <c r="K26" s="70">
        <f>IF(OR(G26=4,G26&gt;=8)=TRUE,0,J26)</f>
        <v>5.3333333332557231</v>
      </c>
      <c r="L26" s="70">
        <f t="shared" ref="L26:L39" si="90">IF(J26-(O26+N26+M26+P26+Q26)&lt;0,0,J26-(O26+N26+M26+P26+Q26))</f>
        <v>0</v>
      </c>
      <c r="M26" s="70">
        <f t="shared" ref="M26:M39" si="91">IF(Q26+P26&gt;0,0,IF(K26-J26&gt;$O$9,0,IF((B26+D26)&gt;(B26+$O$2),J26-O26-N26,IF(((((C26+E26)*24)-((B26+$O$2)*24)))-O26-N26&gt;0,((((C26+E26)*24)-((B26+$O$2)*24)))-O26-N26,0))))</f>
        <v>5.3333333332557231</v>
      </c>
      <c r="N26" s="70" t="b">
        <f t="shared" ref="N26:N39" si="92">IF(Q26+P26&gt;0,0,IF(K26-J26&gt;$O$9,0,IF(WEEKDAY(A26,2)&gt;5,J26-O26,IF((B26+D26)&gt;(B26+$O$3),J26-O26,IF(((C26+E26)&gt;(B26+$O$3)),IF(((((C26+E26)-(B26+$O$3))*24)-O26)&gt;0,(((C26+E26)-(B26+$O$3))*24)-O26,0))))))</f>
        <v>0</v>
      </c>
      <c r="O26" s="70">
        <f t="shared" ref="O26:O39" si="93">IF(Q26+P26&gt;0,0,IF((K26-J26)&gt;=$O$9,J26,IF(K26&gt;$O$9,K26-$O$9,0)))</f>
        <v>0</v>
      </c>
      <c r="P26" s="70">
        <f t="shared" ref="P26:P39" si="94">IF(G26=2,J26,0)</f>
        <v>0</v>
      </c>
      <c r="Q26" s="70">
        <f t="shared" ref="Q26:Q39" si="95">IF(G26=3,J26,0)</f>
        <v>0</v>
      </c>
      <c r="R26" s="71"/>
      <c r="S26" s="71"/>
      <c r="T26" s="71"/>
      <c r="U26" s="72"/>
      <c r="V26">
        <f t="shared" ref="V26:Y39" si="96">IF($G26=1,L26,0)</f>
        <v>0</v>
      </c>
      <c r="W26">
        <f t="shared" si="96"/>
        <v>5.3333333332557231</v>
      </c>
      <c r="X26" t="b">
        <f t="shared" si="96"/>
        <v>0</v>
      </c>
      <c r="Y26">
        <f t="shared" si="96"/>
        <v>0</v>
      </c>
      <c r="Z26">
        <f t="shared" ref="Z26:Z39" si="97">IF($G26=2,P26,0)</f>
        <v>0</v>
      </c>
      <c r="AA26">
        <f t="shared" ref="AA26:AA39" si="98">IF($G26=3,Q26,0)</f>
        <v>0</v>
      </c>
      <c r="AB26">
        <f t="shared" ref="AB26:AB39" si="99">IF($G26=4,H26,0)</f>
        <v>0</v>
      </c>
      <c r="AC26">
        <f t="shared" ref="AC26:AF39" si="100">IF($G26=5,L26,0)</f>
        <v>0</v>
      </c>
      <c r="AD26">
        <f t="shared" si="100"/>
        <v>0</v>
      </c>
      <c r="AE26">
        <f t="shared" si="100"/>
        <v>0</v>
      </c>
      <c r="AF26">
        <f t="shared" si="100"/>
        <v>0</v>
      </c>
      <c r="AG26">
        <f t="shared" ref="AG26:AJ39" si="101">IF($G26=6,L26,0)</f>
        <v>0</v>
      </c>
      <c r="AH26">
        <f t="shared" si="101"/>
        <v>0</v>
      </c>
      <c r="AI26">
        <f t="shared" si="101"/>
        <v>0</v>
      </c>
      <c r="AJ26">
        <f t="shared" si="101"/>
        <v>0</v>
      </c>
      <c r="AK26">
        <f t="shared" ref="AK26:AN39" si="102">IF($G26=7,L26,0)</f>
        <v>0</v>
      </c>
      <c r="AL26">
        <f t="shared" si="102"/>
        <v>0</v>
      </c>
      <c r="AM26">
        <f t="shared" si="102"/>
        <v>0</v>
      </c>
      <c r="AN26">
        <f t="shared" si="102"/>
        <v>0</v>
      </c>
      <c r="AO26">
        <f t="shared" ref="AO26:AO39" si="103">IF($G26=8,H26,0)</f>
        <v>0</v>
      </c>
      <c r="AP26">
        <f t="shared" ref="AP26:AP39" si="104">IF($G26=9,H26,0)</f>
        <v>0</v>
      </c>
      <c r="AR26" s="4">
        <f t="shared" ref="AR26" si="105">IF(G26=0,0,IF(OR(G24&gt;=4,G25&gt;=4)=TRUE,0,IF(J26=0,0,IF(AND(J25&gt;0,(((B26+D26)-(C25+E25))*24)&lt;$T$8)=TRUE,$T$8-(((B26+D26)-(C25+E25))*24),IF(AND(J24&gt;0,(((B26+D26)-(C24+E24))*24)&lt;$T$8)=TRUE,$T$8-(((B26+D26)-(C24+E24))*24),0)))))</f>
        <v>0</v>
      </c>
      <c r="AS26" s="4">
        <f t="shared" ref="AS26:AS39" si="106">IF(AND(G26&gt;=1,G26&lt;=3)=TRUE,J26,0)</f>
        <v>5.3333333332557231</v>
      </c>
      <c r="AT26">
        <f>IF(AND(G26=1,J26&gt;0)=TRUE,1,0)</f>
        <v>1</v>
      </c>
      <c r="AU26">
        <f t="shared" ref="AU26" si="107">IF(G26=2,1,0)</f>
        <v>0</v>
      </c>
      <c r="AV26">
        <f t="shared" ref="AV26" si="108">IF(G26=3,1,0)</f>
        <v>0</v>
      </c>
      <c r="AW26">
        <f t="shared" ref="AW26" si="109">IF(G26=4,1,0)</f>
        <v>0</v>
      </c>
      <c r="AX26">
        <f t="shared" ref="AX26" si="110">IF(G26=5,1,0)</f>
        <v>0</v>
      </c>
      <c r="AY26">
        <f t="shared" ref="AY26" si="111">IF(G26=6,1,0)</f>
        <v>0</v>
      </c>
      <c r="AZ26">
        <f t="shared" ref="AZ26" si="112">IF(G26=7,1,0)</f>
        <v>0</v>
      </c>
      <c r="BA26">
        <f t="shared" ref="BA26" si="113">IF(G26=8,1,0)</f>
        <v>0</v>
      </c>
      <c r="BB26">
        <f t="shared" ref="BB26" si="114">IF(G26=9,1,0)</f>
        <v>0</v>
      </c>
    </row>
    <row r="27" spans="1:57" ht="9" customHeight="1">
      <c r="A27" s="105">
        <f>B26</f>
        <v>42943</v>
      </c>
      <c r="B27" s="106">
        <f>C26</f>
        <v>42943</v>
      </c>
      <c r="C27" s="106">
        <f t="shared" si="89"/>
        <v>42943</v>
      </c>
      <c r="D27" s="107">
        <v>0</v>
      </c>
      <c r="E27" s="108">
        <v>0</v>
      </c>
      <c r="F27" s="109">
        <v>0</v>
      </c>
      <c r="G27" s="110">
        <v>1</v>
      </c>
      <c r="H27" s="110"/>
      <c r="I27" s="111"/>
      <c r="J27" s="112">
        <f t="shared" ref="J27:J39" si="115">((C27+E27)-(B27+D27))*24</f>
        <v>0</v>
      </c>
      <c r="K27" s="112">
        <f t="shared" ref="K27:K39" si="116">IF(OR(G27=4,G27&gt;=8)=TRUE,K26,K26+J27)</f>
        <v>5.3333333332557231</v>
      </c>
      <c r="L27" s="112">
        <f t="shared" si="90"/>
        <v>0</v>
      </c>
      <c r="M27" s="112">
        <f t="shared" si="91"/>
        <v>0</v>
      </c>
      <c r="N27" s="112" t="b">
        <f t="shared" si="92"/>
        <v>0</v>
      </c>
      <c r="O27" s="112">
        <f t="shared" si="93"/>
        <v>0</v>
      </c>
      <c r="P27" s="112">
        <f t="shared" si="94"/>
        <v>0</v>
      </c>
      <c r="Q27" s="112">
        <f t="shared" si="95"/>
        <v>0</v>
      </c>
      <c r="R27" s="113"/>
      <c r="S27" s="113"/>
      <c r="T27" s="113"/>
      <c r="U27" s="114"/>
      <c r="V27">
        <f t="shared" si="96"/>
        <v>0</v>
      </c>
      <c r="W27">
        <f t="shared" si="96"/>
        <v>0</v>
      </c>
      <c r="X27" t="b">
        <f t="shared" si="96"/>
        <v>0</v>
      </c>
      <c r="Y27">
        <f t="shared" si="96"/>
        <v>0</v>
      </c>
      <c r="Z27">
        <f t="shared" si="97"/>
        <v>0</v>
      </c>
      <c r="AA27">
        <f t="shared" si="98"/>
        <v>0</v>
      </c>
      <c r="AB27">
        <f t="shared" si="99"/>
        <v>0</v>
      </c>
      <c r="AC27">
        <f t="shared" si="100"/>
        <v>0</v>
      </c>
      <c r="AD27">
        <f t="shared" si="100"/>
        <v>0</v>
      </c>
      <c r="AE27">
        <f t="shared" si="100"/>
        <v>0</v>
      </c>
      <c r="AF27">
        <f t="shared" si="100"/>
        <v>0</v>
      </c>
      <c r="AG27">
        <f t="shared" si="101"/>
        <v>0</v>
      </c>
      <c r="AH27">
        <f t="shared" si="101"/>
        <v>0</v>
      </c>
      <c r="AI27">
        <f t="shared" si="101"/>
        <v>0</v>
      </c>
      <c r="AJ27">
        <f t="shared" si="101"/>
        <v>0</v>
      </c>
      <c r="AK27">
        <f t="shared" si="102"/>
        <v>0</v>
      </c>
      <c r="AL27">
        <f t="shared" si="102"/>
        <v>0</v>
      </c>
      <c r="AM27">
        <f t="shared" si="102"/>
        <v>0</v>
      </c>
      <c r="AN27">
        <f t="shared" si="102"/>
        <v>0</v>
      </c>
      <c r="AO27">
        <f t="shared" si="103"/>
        <v>0</v>
      </c>
      <c r="AP27">
        <f t="shared" si="104"/>
        <v>0</v>
      </c>
      <c r="AQ27" s="4">
        <f t="shared" ref="AQ27" si="117">IF(G27=0,0,IF(OR(G26&gt;=4,G27&gt;=4)=TRUE,0,IF(AND(J26=0,J27=0)=TRUE,0,IF((AS26+AS27)&lt;=$T$9,0,IF((AS26+AS27)&gt;$T$9,IF(J27=0,IF(((C26+E26)*24)+$T$8&gt;(B28+D26)*24,IF(((((C26+E26)*24)+$T$8)-((B28+D26)*24)-AR28)&gt;0,(((C26+E26)*24)+$T$8)-((B28+D26)*24)-AR28,IF(((C27+E27)*24)+$T$8&gt;(B28+D26)*24,IF(((((C27+E27)*24)+$T$8)-((B28+D26)*24)-AR28)&gt;0,(((C27+E27)*24)+$T$8)-((B28+D26)*24)-AR28,0))))))))))</f>
        <v>0</v>
      </c>
      <c r="AS27" s="4">
        <f t="shared" si="106"/>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4</v>
      </c>
      <c r="BD27">
        <f>IF(BC27&gt;13,1,0)</f>
        <v>0</v>
      </c>
      <c r="BE27">
        <f>IF($J26+$J27&gt;0,$BC25+1,0)</f>
        <v>4</v>
      </c>
    </row>
    <row r="28" spans="1:57" ht="9" customHeight="1">
      <c r="A28" s="73">
        <f t="shared" ref="A28:A36" si="118">B28</f>
        <v>42944</v>
      </c>
      <c r="B28" s="74">
        <f>B26+1</f>
        <v>42944</v>
      </c>
      <c r="C28" s="74">
        <f t="shared" si="89"/>
        <v>42945</v>
      </c>
      <c r="D28" s="75">
        <v>0.6791666666666667</v>
      </c>
      <c r="E28" s="76">
        <v>1.0416666666666666E-2</v>
      </c>
      <c r="F28" s="77">
        <v>1</v>
      </c>
      <c r="G28" s="78">
        <v>1</v>
      </c>
      <c r="H28" s="78"/>
      <c r="I28" s="79"/>
      <c r="J28" s="80">
        <f t="shared" si="115"/>
        <v>7.9499999998952262</v>
      </c>
      <c r="K28" s="80">
        <f t="shared" si="116"/>
        <v>13.283333333150949</v>
      </c>
      <c r="L28" s="80">
        <f t="shared" si="90"/>
        <v>0.69999999989522621</v>
      </c>
      <c r="M28" s="80">
        <f t="shared" si="91"/>
        <v>7.0000000000582077</v>
      </c>
      <c r="N28" s="80">
        <f t="shared" si="92"/>
        <v>0.24999999994179234</v>
      </c>
      <c r="O28" s="80">
        <f t="shared" si="93"/>
        <v>0</v>
      </c>
      <c r="P28" s="80">
        <f t="shared" si="94"/>
        <v>0</v>
      </c>
      <c r="Q28" s="80">
        <f t="shared" si="95"/>
        <v>0</v>
      </c>
      <c r="R28" s="81"/>
      <c r="S28" s="81"/>
      <c r="T28" s="81"/>
      <c r="U28" s="82"/>
      <c r="V28">
        <f t="shared" si="96"/>
        <v>0.69999999989522621</v>
      </c>
      <c r="W28">
        <f t="shared" si="96"/>
        <v>7.0000000000582077</v>
      </c>
      <c r="X28">
        <f t="shared" si="96"/>
        <v>0.24999999994179234</v>
      </c>
      <c r="Y28">
        <f t="shared" si="96"/>
        <v>0</v>
      </c>
      <c r="Z28">
        <f t="shared" si="97"/>
        <v>0</v>
      </c>
      <c r="AA28">
        <f t="shared" si="98"/>
        <v>0</v>
      </c>
      <c r="AB28">
        <f t="shared" si="99"/>
        <v>0</v>
      </c>
      <c r="AC28">
        <f t="shared" si="100"/>
        <v>0</v>
      </c>
      <c r="AD28">
        <f t="shared" si="100"/>
        <v>0</v>
      </c>
      <c r="AE28">
        <f t="shared" si="100"/>
        <v>0</v>
      </c>
      <c r="AF28">
        <f t="shared" si="100"/>
        <v>0</v>
      </c>
      <c r="AG28">
        <f t="shared" si="101"/>
        <v>0</v>
      </c>
      <c r="AH28">
        <f t="shared" si="101"/>
        <v>0</v>
      </c>
      <c r="AI28">
        <f t="shared" si="101"/>
        <v>0</v>
      </c>
      <c r="AJ28">
        <f t="shared" si="101"/>
        <v>0</v>
      </c>
      <c r="AK28">
        <f t="shared" si="102"/>
        <v>0</v>
      </c>
      <c r="AL28">
        <f t="shared" si="102"/>
        <v>0</v>
      </c>
      <c r="AM28">
        <f t="shared" si="102"/>
        <v>0</v>
      </c>
      <c r="AN28">
        <f t="shared" si="102"/>
        <v>0</v>
      </c>
      <c r="AO28">
        <f t="shared" si="103"/>
        <v>0</v>
      </c>
      <c r="AP28">
        <f t="shared" si="104"/>
        <v>0</v>
      </c>
      <c r="AR28" s="4">
        <f t="shared" ref="AR28" si="119">IF(G28=0,0,IF(OR(G26&gt;=4,G27&gt;=4)=TRUE,0,IF(J28=0,0,IF(AND(J27&gt;0,(((B28+D28)-(C27+E27))*24)&lt;$T$8)=TRUE,$T$8-(((B28+D28)-(C27+E27))*24),IF(AND(J26&gt;0,(((B28+D28)-(C26+E26))*24)&lt;$T$8)=TRUE,$T$8-(((B28+D28)-(C26+E26))*24),0)))))</f>
        <v>0</v>
      </c>
      <c r="AS28" s="4">
        <f t="shared" si="106"/>
        <v>7.9499999998952262</v>
      </c>
      <c r="AT28">
        <f>IF(AND(G28=1,J28&gt;0)=TRUE,1,0)</f>
        <v>1</v>
      </c>
      <c r="AU28">
        <f t="shared" ref="AU28" si="120">IF(G28=2,1,0)</f>
        <v>0</v>
      </c>
      <c r="AV28">
        <f t="shared" ref="AV28" si="121">IF(G28=3,1,0)</f>
        <v>0</v>
      </c>
      <c r="AW28">
        <f t="shared" ref="AW28" si="122">IF(G28=4,1,0)</f>
        <v>0</v>
      </c>
      <c r="AX28">
        <f t="shared" ref="AX28" si="123">IF(G28=5,1,0)</f>
        <v>0</v>
      </c>
      <c r="AY28">
        <f t="shared" ref="AY28" si="124">IF(G28=6,1,0)</f>
        <v>0</v>
      </c>
      <c r="AZ28">
        <f t="shared" ref="AZ28" si="125">IF(G28=7,1,0)</f>
        <v>0</v>
      </c>
      <c r="BA28">
        <f t="shared" ref="BA28" si="126">IF(G28=8,1,0)</f>
        <v>0</v>
      </c>
      <c r="BB28">
        <f t="shared" ref="BB28" si="127">IF(G28=9,1,0)</f>
        <v>0</v>
      </c>
    </row>
    <row r="29" spans="1:57" ht="9" customHeight="1">
      <c r="A29" s="105">
        <f>B28</f>
        <v>42944</v>
      </c>
      <c r="B29" s="106">
        <f>C28</f>
        <v>42945</v>
      </c>
      <c r="C29" s="106">
        <f t="shared" si="89"/>
        <v>42945</v>
      </c>
      <c r="D29" s="107">
        <v>0</v>
      </c>
      <c r="E29" s="108">
        <v>0</v>
      </c>
      <c r="F29" s="109">
        <v>0</v>
      </c>
      <c r="G29" s="110">
        <v>1</v>
      </c>
      <c r="H29" s="110"/>
      <c r="I29" s="111"/>
      <c r="J29" s="112">
        <f t="shared" si="115"/>
        <v>0</v>
      </c>
      <c r="K29" s="112">
        <f t="shared" si="116"/>
        <v>13.283333333150949</v>
      </c>
      <c r="L29" s="112">
        <f t="shared" si="90"/>
        <v>0</v>
      </c>
      <c r="M29" s="112">
        <f t="shared" si="91"/>
        <v>0</v>
      </c>
      <c r="N29" s="112" t="b">
        <f t="shared" si="92"/>
        <v>0</v>
      </c>
      <c r="O29" s="112">
        <f t="shared" si="93"/>
        <v>0</v>
      </c>
      <c r="P29" s="112">
        <f t="shared" si="94"/>
        <v>0</v>
      </c>
      <c r="Q29" s="112">
        <f t="shared" si="95"/>
        <v>0</v>
      </c>
      <c r="R29" s="113"/>
      <c r="S29" s="113"/>
      <c r="T29" s="113"/>
      <c r="U29" s="114"/>
      <c r="V29">
        <f t="shared" si="96"/>
        <v>0</v>
      </c>
      <c r="W29">
        <f t="shared" si="96"/>
        <v>0</v>
      </c>
      <c r="X29" t="b">
        <f t="shared" si="96"/>
        <v>0</v>
      </c>
      <c r="Y29">
        <f t="shared" si="96"/>
        <v>0</v>
      </c>
      <c r="Z29">
        <f t="shared" si="97"/>
        <v>0</v>
      </c>
      <c r="AA29">
        <f t="shared" si="98"/>
        <v>0</v>
      </c>
      <c r="AB29">
        <f t="shared" si="99"/>
        <v>0</v>
      </c>
      <c r="AC29">
        <f t="shared" si="100"/>
        <v>0</v>
      </c>
      <c r="AD29">
        <f t="shared" si="100"/>
        <v>0</v>
      </c>
      <c r="AE29">
        <f t="shared" si="100"/>
        <v>0</v>
      </c>
      <c r="AF29">
        <f t="shared" si="100"/>
        <v>0</v>
      </c>
      <c r="AG29">
        <f t="shared" si="101"/>
        <v>0</v>
      </c>
      <c r="AH29">
        <f t="shared" si="101"/>
        <v>0</v>
      </c>
      <c r="AI29">
        <f t="shared" si="101"/>
        <v>0</v>
      </c>
      <c r="AJ29">
        <f t="shared" si="101"/>
        <v>0</v>
      </c>
      <c r="AK29">
        <f t="shared" si="102"/>
        <v>0</v>
      </c>
      <c r="AL29">
        <f t="shared" si="102"/>
        <v>0</v>
      </c>
      <c r="AM29">
        <f t="shared" si="102"/>
        <v>0</v>
      </c>
      <c r="AN29">
        <f t="shared" si="102"/>
        <v>0</v>
      </c>
      <c r="AO29">
        <f t="shared" si="103"/>
        <v>0</v>
      </c>
      <c r="AP29">
        <f t="shared" si="104"/>
        <v>0</v>
      </c>
      <c r="AQ29" s="4">
        <f t="shared" ref="AQ29" si="128">IF(G29=0,0,IF(OR(G28&gt;=4,G29&gt;=4)=TRUE,0,IF(AND(J28=0,J29=0)=TRUE,0,IF((AS28+AS29)&lt;=$T$9,0,IF((AS28+AS29)&gt;$T$9,IF(J29=0,IF(((C28+E28)*24)+$T$8&gt;(B30+D28)*24,IF(((((C28+E28)*24)+$T$8)-((B30+D28)*24)-AR30)&gt;0,(((C28+E28)*24)+$T$8)-((B30+D28)*24)-AR30,IF(((C29+E29)*24)+$T$8&gt;(B30+D28)*24,IF(((((C29+E29)*24)+$T$8)-((B30+D28)*24)-AR30)&gt;0,(((C29+E29)*24)+$T$8)-((B30+D28)*24)-AR30,0))))))))))</f>
        <v>0</v>
      </c>
      <c r="AS29" s="4">
        <f t="shared" si="106"/>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5</v>
      </c>
      <c r="BD29">
        <f>IF(BC29&gt;13,1,0)</f>
        <v>0</v>
      </c>
      <c r="BE29">
        <f>IF($J28+$J29&gt;0,$BC27+1,0)</f>
        <v>5</v>
      </c>
    </row>
    <row r="30" spans="1:57" ht="9" customHeight="1">
      <c r="A30" s="73">
        <f t="shared" si="118"/>
        <v>42945</v>
      </c>
      <c r="B30" s="74">
        <f>B28+1</f>
        <v>42945</v>
      </c>
      <c r="C30" s="74">
        <f t="shared" si="89"/>
        <v>42945</v>
      </c>
      <c r="D30" s="75">
        <v>0</v>
      </c>
      <c r="E30" s="76">
        <v>0</v>
      </c>
      <c r="F30" s="77">
        <v>0</v>
      </c>
      <c r="G30" s="78">
        <v>1</v>
      </c>
      <c r="H30" s="78"/>
      <c r="I30" s="79"/>
      <c r="J30" s="80">
        <f t="shared" si="115"/>
        <v>0</v>
      </c>
      <c r="K30" s="80">
        <f t="shared" si="116"/>
        <v>13.283333333150949</v>
      </c>
      <c r="L30" s="80">
        <f t="shared" si="90"/>
        <v>0</v>
      </c>
      <c r="M30" s="80">
        <f t="shared" si="91"/>
        <v>0</v>
      </c>
      <c r="N30" s="80">
        <f t="shared" si="92"/>
        <v>0</v>
      </c>
      <c r="O30" s="80">
        <f t="shared" si="93"/>
        <v>0</v>
      </c>
      <c r="P30" s="80">
        <f t="shared" si="94"/>
        <v>0</v>
      </c>
      <c r="Q30" s="80">
        <f t="shared" si="95"/>
        <v>0</v>
      </c>
      <c r="R30" s="81"/>
      <c r="S30" s="81"/>
      <c r="T30" s="81"/>
      <c r="U30" s="82"/>
      <c r="V30">
        <f t="shared" si="96"/>
        <v>0</v>
      </c>
      <c r="W30">
        <f t="shared" si="96"/>
        <v>0</v>
      </c>
      <c r="X30">
        <f t="shared" si="96"/>
        <v>0</v>
      </c>
      <c r="Y30">
        <f t="shared" si="96"/>
        <v>0</v>
      </c>
      <c r="Z30">
        <f t="shared" si="97"/>
        <v>0</v>
      </c>
      <c r="AA30">
        <f t="shared" si="98"/>
        <v>0</v>
      </c>
      <c r="AB30">
        <f t="shared" si="99"/>
        <v>0</v>
      </c>
      <c r="AC30">
        <f t="shared" si="100"/>
        <v>0</v>
      </c>
      <c r="AD30">
        <f t="shared" si="100"/>
        <v>0</v>
      </c>
      <c r="AE30">
        <f t="shared" si="100"/>
        <v>0</v>
      </c>
      <c r="AF30">
        <f t="shared" si="100"/>
        <v>0</v>
      </c>
      <c r="AG30">
        <f t="shared" si="101"/>
        <v>0</v>
      </c>
      <c r="AH30">
        <f t="shared" si="101"/>
        <v>0</v>
      </c>
      <c r="AI30">
        <f t="shared" si="101"/>
        <v>0</v>
      </c>
      <c r="AJ30">
        <f t="shared" si="101"/>
        <v>0</v>
      </c>
      <c r="AK30">
        <f t="shared" si="102"/>
        <v>0</v>
      </c>
      <c r="AL30">
        <f t="shared" si="102"/>
        <v>0</v>
      </c>
      <c r="AM30">
        <f t="shared" si="102"/>
        <v>0</v>
      </c>
      <c r="AN30">
        <f t="shared" si="102"/>
        <v>0</v>
      </c>
      <c r="AO30">
        <f t="shared" si="103"/>
        <v>0</v>
      </c>
      <c r="AP30">
        <f t="shared" si="104"/>
        <v>0</v>
      </c>
      <c r="AR30" s="4">
        <f t="shared" ref="AR30" si="129">IF(G30=0,0,IF(OR(G28&gt;=4,G29&gt;=4)=TRUE,0,IF(J30=0,0,IF(AND(J29&gt;0,(((B30+D30)-(C29+E29))*24)&lt;$T$8)=TRUE,$T$8-(((B30+D30)-(C29+E29))*24),IF(AND(J28&gt;0,(((B30+D30)-(C28+E28))*24)&lt;$T$8)=TRUE,$T$8-(((B30+D30)-(C28+E28))*24),0)))))</f>
        <v>0</v>
      </c>
      <c r="AS30" s="4">
        <f t="shared" si="106"/>
        <v>0</v>
      </c>
      <c r="AT30">
        <f>IF(AND(G30=1,J30&gt;0)=TRUE,1,0)</f>
        <v>0</v>
      </c>
      <c r="AU30">
        <f t="shared" ref="AU30" si="130">IF(G30=2,1,0)</f>
        <v>0</v>
      </c>
      <c r="AV30">
        <f t="shared" ref="AV30" si="131">IF(G30=3,1,0)</f>
        <v>0</v>
      </c>
      <c r="AW30">
        <f t="shared" ref="AW30" si="132">IF(G30=4,1,0)</f>
        <v>0</v>
      </c>
      <c r="AX30">
        <f t="shared" ref="AX30" si="133">IF(G30=5,1,0)</f>
        <v>0</v>
      </c>
      <c r="AY30">
        <f t="shared" ref="AY30" si="134">IF(G30=6,1,0)</f>
        <v>0</v>
      </c>
      <c r="AZ30">
        <f t="shared" ref="AZ30" si="135">IF(G30=7,1,0)</f>
        <v>0</v>
      </c>
      <c r="BA30">
        <f t="shared" ref="BA30" si="136">IF(G30=8,1,0)</f>
        <v>0</v>
      </c>
      <c r="BB30">
        <f t="shared" ref="BB30" si="137">IF(G30=9,1,0)</f>
        <v>0</v>
      </c>
    </row>
    <row r="31" spans="1:57" ht="9" customHeight="1">
      <c r="A31" s="105">
        <f>B30</f>
        <v>42945</v>
      </c>
      <c r="B31" s="106">
        <f>C30</f>
        <v>42945</v>
      </c>
      <c r="C31" s="106">
        <f t="shared" si="89"/>
        <v>42945</v>
      </c>
      <c r="D31" s="107">
        <v>0</v>
      </c>
      <c r="E31" s="108">
        <v>0</v>
      </c>
      <c r="F31" s="109">
        <v>0</v>
      </c>
      <c r="G31" s="110">
        <v>1</v>
      </c>
      <c r="H31" s="110"/>
      <c r="I31" s="111"/>
      <c r="J31" s="112">
        <f t="shared" si="115"/>
        <v>0</v>
      </c>
      <c r="K31" s="112">
        <f t="shared" si="116"/>
        <v>13.283333333150949</v>
      </c>
      <c r="L31" s="112">
        <f t="shared" si="90"/>
        <v>0</v>
      </c>
      <c r="M31" s="112">
        <f t="shared" si="91"/>
        <v>0</v>
      </c>
      <c r="N31" s="112">
        <f t="shared" si="92"/>
        <v>0</v>
      </c>
      <c r="O31" s="112">
        <f t="shared" si="93"/>
        <v>0</v>
      </c>
      <c r="P31" s="112">
        <f t="shared" si="94"/>
        <v>0</v>
      </c>
      <c r="Q31" s="112">
        <f t="shared" si="95"/>
        <v>0</v>
      </c>
      <c r="R31" s="113"/>
      <c r="S31" s="113"/>
      <c r="T31" s="113"/>
      <c r="U31" s="114"/>
      <c r="V31">
        <f t="shared" si="96"/>
        <v>0</v>
      </c>
      <c r="W31">
        <f t="shared" si="96"/>
        <v>0</v>
      </c>
      <c r="X31">
        <f t="shared" si="96"/>
        <v>0</v>
      </c>
      <c r="Y31">
        <f t="shared" si="96"/>
        <v>0</v>
      </c>
      <c r="Z31">
        <f t="shared" si="97"/>
        <v>0</v>
      </c>
      <c r="AA31">
        <f t="shared" si="98"/>
        <v>0</v>
      </c>
      <c r="AB31">
        <f t="shared" si="99"/>
        <v>0</v>
      </c>
      <c r="AC31">
        <f t="shared" si="100"/>
        <v>0</v>
      </c>
      <c r="AD31">
        <f t="shared" si="100"/>
        <v>0</v>
      </c>
      <c r="AE31">
        <f t="shared" si="100"/>
        <v>0</v>
      </c>
      <c r="AF31">
        <f t="shared" si="100"/>
        <v>0</v>
      </c>
      <c r="AG31">
        <f t="shared" si="101"/>
        <v>0</v>
      </c>
      <c r="AH31">
        <f t="shared" si="101"/>
        <v>0</v>
      </c>
      <c r="AI31">
        <f t="shared" si="101"/>
        <v>0</v>
      </c>
      <c r="AJ31">
        <f t="shared" si="101"/>
        <v>0</v>
      </c>
      <c r="AK31">
        <f t="shared" si="102"/>
        <v>0</v>
      </c>
      <c r="AL31">
        <f t="shared" si="102"/>
        <v>0</v>
      </c>
      <c r="AM31">
        <f t="shared" si="102"/>
        <v>0</v>
      </c>
      <c r="AN31">
        <f t="shared" si="102"/>
        <v>0</v>
      </c>
      <c r="AO31">
        <f t="shared" si="103"/>
        <v>0</v>
      </c>
      <c r="AP31">
        <f t="shared" si="104"/>
        <v>0</v>
      </c>
      <c r="AQ31" s="4">
        <f t="shared" ref="AQ31" si="138">IF(G31=0,0,IF(OR(G30&gt;=4,G31&gt;=4)=TRUE,0,IF(AND(J30=0,J31=0)=TRUE,0,IF((AS30+AS31)&lt;=$T$9,0,IF((AS30+AS31)&gt;$T$9,IF(J31=0,IF(((C30+E30)*24)+$T$8&gt;(B32+D30)*24,IF(((((C30+E30)*24)+$T$8)-((B32+D30)*24)-AR32)&gt;0,(((C30+E30)*24)+$T$8)-((B32+D30)*24)-AR32,IF(((C31+E31)*24)+$T$8&gt;(B32+D30)*24,IF(((((C31+E31)*24)+$T$8)-((B32+D30)*24)-AR32)&gt;0,(((C31+E31)*24)+$T$8)-((B32+D30)*24)-AR32,0))))))))))</f>
        <v>0</v>
      </c>
      <c r="AS31" s="4">
        <f t="shared" si="106"/>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8"/>
        <v>42946</v>
      </c>
      <c r="B32" s="74">
        <f>B30+1</f>
        <v>42946</v>
      </c>
      <c r="C32" s="74">
        <f t="shared" si="89"/>
        <v>42946</v>
      </c>
      <c r="D32" s="75">
        <v>0</v>
      </c>
      <c r="E32" s="76">
        <v>0</v>
      </c>
      <c r="F32" s="77">
        <v>0</v>
      </c>
      <c r="G32" s="78">
        <v>1</v>
      </c>
      <c r="H32" s="78"/>
      <c r="I32" s="79"/>
      <c r="J32" s="80">
        <f t="shared" si="115"/>
        <v>0</v>
      </c>
      <c r="K32" s="80">
        <f t="shared" si="116"/>
        <v>13.283333333150949</v>
      </c>
      <c r="L32" s="80">
        <f t="shared" si="90"/>
        <v>0</v>
      </c>
      <c r="M32" s="80">
        <f t="shared" si="91"/>
        <v>0</v>
      </c>
      <c r="N32" s="80">
        <f t="shared" si="92"/>
        <v>0</v>
      </c>
      <c r="O32" s="80">
        <f t="shared" si="93"/>
        <v>0</v>
      </c>
      <c r="P32" s="80">
        <f t="shared" si="94"/>
        <v>0</v>
      </c>
      <c r="Q32" s="80">
        <f t="shared" si="95"/>
        <v>0</v>
      </c>
      <c r="R32" s="81"/>
      <c r="S32" s="81"/>
      <c r="T32" s="81"/>
      <c r="U32" s="82"/>
      <c r="V32">
        <f t="shared" si="96"/>
        <v>0</v>
      </c>
      <c r="W32">
        <f t="shared" si="96"/>
        <v>0</v>
      </c>
      <c r="X32">
        <f t="shared" si="96"/>
        <v>0</v>
      </c>
      <c r="Y32">
        <f t="shared" si="96"/>
        <v>0</v>
      </c>
      <c r="Z32">
        <f t="shared" si="97"/>
        <v>0</v>
      </c>
      <c r="AA32">
        <f t="shared" si="98"/>
        <v>0</v>
      </c>
      <c r="AB32">
        <f t="shared" si="99"/>
        <v>0</v>
      </c>
      <c r="AC32">
        <f t="shared" si="100"/>
        <v>0</v>
      </c>
      <c r="AD32">
        <f t="shared" si="100"/>
        <v>0</v>
      </c>
      <c r="AE32">
        <f t="shared" si="100"/>
        <v>0</v>
      </c>
      <c r="AF32">
        <f t="shared" si="100"/>
        <v>0</v>
      </c>
      <c r="AG32">
        <f t="shared" si="101"/>
        <v>0</v>
      </c>
      <c r="AH32">
        <f t="shared" si="101"/>
        <v>0</v>
      </c>
      <c r="AI32">
        <f t="shared" si="101"/>
        <v>0</v>
      </c>
      <c r="AJ32">
        <f t="shared" si="101"/>
        <v>0</v>
      </c>
      <c r="AK32">
        <f t="shared" si="102"/>
        <v>0</v>
      </c>
      <c r="AL32">
        <f t="shared" si="102"/>
        <v>0</v>
      </c>
      <c r="AM32">
        <f t="shared" si="102"/>
        <v>0</v>
      </c>
      <c r="AN32">
        <f t="shared" si="102"/>
        <v>0</v>
      </c>
      <c r="AO32">
        <f t="shared" si="103"/>
        <v>0</v>
      </c>
      <c r="AP32">
        <f t="shared" si="104"/>
        <v>0</v>
      </c>
      <c r="AR32" s="4">
        <f t="shared" ref="AR32" si="139">IF(G32=0,0,IF(OR(G30&gt;=4,G31&gt;=4)=TRUE,0,IF(J32=0,0,IF(AND(J31&gt;0,(((B32+D32)-(C31+E31))*24)&lt;$T$8)=TRUE,$T$8-(((B32+D32)-(C31+E31))*24),IF(AND(J30&gt;0,(((B32+D32)-(C30+E30))*24)&lt;$T$8)=TRUE,$T$8-(((B32+D32)-(C30+E30))*24),0)))))</f>
        <v>0</v>
      </c>
      <c r="AS32" s="4">
        <f t="shared" si="106"/>
        <v>0</v>
      </c>
      <c r="AT32">
        <f>IF(AND(G32=1,J32&gt;0)=TRUE,1,0)</f>
        <v>0</v>
      </c>
      <c r="AU32">
        <f t="shared" ref="AU32" si="140">IF(G32=2,1,0)</f>
        <v>0</v>
      </c>
      <c r="AV32">
        <f t="shared" ref="AV32" si="141">IF(G32=3,1,0)</f>
        <v>0</v>
      </c>
      <c r="AW32">
        <f t="shared" ref="AW32" si="142">IF(G32=4,1,0)</f>
        <v>0</v>
      </c>
      <c r="AX32">
        <f t="shared" ref="AX32" si="143">IF(G32=5,1,0)</f>
        <v>0</v>
      </c>
      <c r="AY32">
        <f t="shared" ref="AY32" si="144">IF(G32=6,1,0)</f>
        <v>0</v>
      </c>
      <c r="AZ32">
        <f t="shared" ref="AZ32" si="145">IF(G32=7,1,0)</f>
        <v>0</v>
      </c>
      <c r="BA32">
        <f t="shared" ref="BA32" si="146">IF(G32=8,1,0)</f>
        <v>0</v>
      </c>
      <c r="BB32">
        <f t="shared" ref="BB32" si="147">IF(G32=9,1,0)</f>
        <v>0</v>
      </c>
    </row>
    <row r="33" spans="1:57" ht="9" customHeight="1">
      <c r="A33" s="105">
        <f>B32</f>
        <v>42946</v>
      </c>
      <c r="B33" s="106">
        <f>C32</f>
        <v>42946</v>
      </c>
      <c r="C33" s="106">
        <f t="shared" si="89"/>
        <v>42946</v>
      </c>
      <c r="D33" s="107">
        <v>0</v>
      </c>
      <c r="E33" s="108">
        <v>0</v>
      </c>
      <c r="F33" s="109">
        <v>0</v>
      </c>
      <c r="G33" s="110">
        <v>1</v>
      </c>
      <c r="H33" s="110"/>
      <c r="I33" s="111"/>
      <c r="J33" s="112">
        <f t="shared" si="115"/>
        <v>0</v>
      </c>
      <c r="K33" s="112">
        <f t="shared" si="116"/>
        <v>13.283333333150949</v>
      </c>
      <c r="L33" s="112">
        <f t="shared" si="90"/>
        <v>0</v>
      </c>
      <c r="M33" s="112">
        <f t="shared" si="91"/>
        <v>0</v>
      </c>
      <c r="N33" s="112">
        <f t="shared" si="92"/>
        <v>0</v>
      </c>
      <c r="O33" s="112">
        <f t="shared" si="93"/>
        <v>0</v>
      </c>
      <c r="P33" s="112">
        <f t="shared" si="94"/>
        <v>0</v>
      </c>
      <c r="Q33" s="112">
        <f t="shared" si="95"/>
        <v>0</v>
      </c>
      <c r="R33" s="113"/>
      <c r="S33" s="113"/>
      <c r="T33" s="113"/>
      <c r="U33" s="114"/>
      <c r="V33">
        <f t="shared" si="96"/>
        <v>0</v>
      </c>
      <c r="W33">
        <f t="shared" si="96"/>
        <v>0</v>
      </c>
      <c r="X33">
        <f t="shared" si="96"/>
        <v>0</v>
      </c>
      <c r="Y33">
        <f t="shared" si="96"/>
        <v>0</v>
      </c>
      <c r="Z33">
        <f t="shared" si="97"/>
        <v>0</v>
      </c>
      <c r="AA33">
        <f t="shared" si="98"/>
        <v>0</v>
      </c>
      <c r="AB33">
        <f t="shared" si="99"/>
        <v>0</v>
      </c>
      <c r="AC33">
        <f t="shared" si="100"/>
        <v>0</v>
      </c>
      <c r="AD33">
        <f t="shared" si="100"/>
        <v>0</v>
      </c>
      <c r="AE33">
        <f t="shared" si="100"/>
        <v>0</v>
      </c>
      <c r="AF33">
        <f t="shared" si="100"/>
        <v>0</v>
      </c>
      <c r="AG33">
        <f t="shared" si="101"/>
        <v>0</v>
      </c>
      <c r="AH33">
        <f t="shared" si="101"/>
        <v>0</v>
      </c>
      <c r="AI33">
        <f t="shared" si="101"/>
        <v>0</v>
      </c>
      <c r="AJ33">
        <f t="shared" si="101"/>
        <v>0</v>
      </c>
      <c r="AK33">
        <f t="shared" si="102"/>
        <v>0</v>
      </c>
      <c r="AL33">
        <f t="shared" si="102"/>
        <v>0</v>
      </c>
      <c r="AM33">
        <f t="shared" si="102"/>
        <v>0</v>
      </c>
      <c r="AN33">
        <f t="shared" si="102"/>
        <v>0</v>
      </c>
      <c r="AO33">
        <f t="shared" si="103"/>
        <v>0</v>
      </c>
      <c r="AP33">
        <f t="shared" si="104"/>
        <v>0</v>
      </c>
      <c r="AQ33" s="4">
        <f t="shared" ref="AQ33" si="148">IF(G33=0,0,IF(OR(G32&gt;=4,G33&gt;=4)=TRUE,0,IF(AND(J32=0,J33=0)=TRUE,0,IF((AS32+AS33)&lt;=$T$9,0,IF((AS32+AS33)&gt;$T$9,IF(J33=0,IF(((C32+E32)*24)+$T$8&gt;(B34+D32)*24,IF(((((C32+E32)*24)+$T$8)-((B34+D32)*24)-AR34)&gt;0,(((C32+E32)*24)+$T$8)-((B34+D32)*24)-AR34,IF(((C33+E33)*24)+$T$8&gt;(B34+D32)*24,IF(((((C33+E33)*24)+$T$8)-((B34+D32)*24)-AR34)&gt;0,(((C33+E33)*24)+$T$8)-((B34+D32)*24)-AR34,0))))))))))</f>
        <v>0</v>
      </c>
      <c r="AS33" s="4">
        <f t="shared" si="106"/>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8"/>
        <v>42947</v>
      </c>
      <c r="B34" s="74">
        <f>B32+1</f>
        <v>42947</v>
      </c>
      <c r="C34" s="74">
        <f t="shared" si="89"/>
        <v>42947</v>
      </c>
      <c r="D34" s="75">
        <v>0.79166666666666663</v>
      </c>
      <c r="E34" s="76">
        <v>0.93402777777777779</v>
      </c>
      <c r="F34" s="77">
        <v>0</v>
      </c>
      <c r="G34" s="78">
        <v>1</v>
      </c>
      <c r="H34" s="78"/>
      <c r="I34" s="79"/>
      <c r="J34" s="80">
        <f t="shared" si="115"/>
        <v>3.4166666668024845</v>
      </c>
      <c r="K34" s="80">
        <f t="shared" si="116"/>
        <v>16.699999999953434</v>
      </c>
      <c r="L34" s="80">
        <f t="shared" si="90"/>
        <v>0</v>
      </c>
      <c r="M34" s="80">
        <f t="shared" si="91"/>
        <v>3.4166666668024845</v>
      </c>
      <c r="N34" s="80" t="b">
        <f t="shared" si="92"/>
        <v>0</v>
      </c>
      <c r="O34" s="80">
        <f t="shared" si="93"/>
        <v>0</v>
      </c>
      <c r="P34" s="80">
        <f t="shared" si="94"/>
        <v>0</v>
      </c>
      <c r="Q34" s="80">
        <f t="shared" si="95"/>
        <v>0</v>
      </c>
      <c r="R34" s="81"/>
      <c r="S34" s="81"/>
      <c r="T34" s="81"/>
      <c r="U34" s="82"/>
      <c r="V34">
        <f t="shared" si="96"/>
        <v>0</v>
      </c>
      <c r="W34">
        <f t="shared" si="96"/>
        <v>3.4166666668024845</v>
      </c>
      <c r="X34" t="b">
        <f t="shared" si="96"/>
        <v>0</v>
      </c>
      <c r="Y34">
        <f t="shared" si="96"/>
        <v>0</v>
      </c>
      <c r="Z34">
        <f t="shared" si="97"/>
        <v>0</v>
      </c>
      <c r="AA34">
        <f t="shared" si="98"/>
        <v>0</v>
      </c>
      <c r="AB34">
        <f t="shared" si="99"/>
        <v>0</v>
      </c>
      <c r="AC34">
        <f t="shared" si="100"/>
        <v>0</v>
      </c>
      <c r="AD34">
        <f t="shared" si="100"/>
        <v>0</v>
      </c>
      <c r="AE34">
        <f t="shared" si="100"/>
        <v>0</v>
      </c>
      <c r="AF34">
        <f t="shared" si="100"/>
        <v>0</v>
      </c>
      <c r="AG34">
        <f t="shared" si="101"/>
        <v>0</v>
      </c>
      <c r="AH34">
        <f t="shared" si="101"/>
        <v>0</v>
      </c>
      <c r="AI34">
        <f t="shared" si="101"/>
        <v>0</v>
      </c>
      <c r="AJ34">
        <f t="shared" si="101"/>
        <v>0</v>
      </c>
      <c r="AK34">
        <f t="shared" si="102"/>
        <v>0</v>
      </c>
      <c r="AL34">
        <f t="shared" si="102"/>
        <v>0</v>
      </c>
      <c r="AM34">
        <f t="shared" si="102"/>
        <v>0</v>
      </c>
      <c r="AN34">
        <f t="shared" si="102"/>
        <v>0</v>
      </c>
      <c r="AO34">
        <f t="shared" si="103"/>
        <v>0</v>
      </c>
      <c r="AP34">
        <f t="shared" si="104"/>
        <v>0</v>
      </c>
      <c r="AR34" s="4">
        <f t="shared" ref="AR34" si="149">IF(G34=0,0,IF(OR(G32&gt;=4,G33&gt;=4)=TRUE,0,IF(J34=0,0,IF(AND(J33&gt;0,(((B34+D34)-(C33+E33))*24)&lt;$T$8)=TRUE,$T$8-(((B34+D34)-(C33+E33))*24),IF(AND(J32&gt;0,(((B34+D34)-(C32+E32))*24)&lt;$T$8)=TRUE,$T$8-(((B34+D34)-(C32+E32))*24),0)))))</f>
        <v>0</v>
      </c>
      <c r="AS34" s="4">
        <f t="shared" si="106"/>
        <v>3.4166666668024845</v>
      </c>
      <c r="AT34">
        <f>IF(AND(G34=1,J34&gt;0)=TRUE,1,0)</f>
        <v>1</v>
      </c>
      <c r="AU34">
        <f t="shared" ref="AU34" si="150">IF(G34=2,1,0)</f>
        <v>0</v>
      </c>
      <c r="AV34">
        <f t="shared" ref="AV34" si="151">IF(G34=3,1,0)</f>
        <v>0</v>
      </c>
      <c r="AW34">
        <f t="shared" ref="AW34" si="152">IF(G34=4,1,0)</f>
        <v>0</v>
      </c>
      <c r="AX34">
        <f t="shared" ref="AX34" si="153">IF(G34=5,1,0)</f>
        <v>0</v>
      </c>
      <c r="AY34">
        <f t="shared" ref="AY34" si="154">IF(G34=6,1,0)</f>
        <v>0</v>
      </c>
      <c r="AZ34">
        <f t="shared" ref="AZ34" si="155">IF(G34=7,1,0)</f>
        <v>0</v>
      </c>
      <c r="BA34">
        <f t="shared" ref="BA34" si="156">IF(G34=8,1,0)</f>
        <v>0</v>
      </c>
      <c r="BB34">
        <f t="shared" ref="BB34" si="157">IF(G34=9,1,0)</f>
        <v>0</v>
      </c>
    </row>
    <row r="35" spans="1:57" ht="9" customHeight="1">
      <c r="A35" s="105">
        <f>B34</f>
        <v>42947</v>
      </c>
      <c r="B35" s="106">
        <f>C34</f>
        <v>42947</v>
      </c>
      <c r="C35" s="106">
        <f t="shared" si="89"/>
        <v>42947</v>
      </c>
      <c r="D35" s="107">
        <v>0</v>
      </c>
      <c r="E35" s="108">
        <v>0</v>
      </c>
      <c r="F35" s="109">
        <v>0</v>
      </c>
      <c r="G35" s="110">
        <v>1</v>
      </c>
      <c r="H35" s="110"/>
      <c r="I35" s="111"/>
      <c r="J35" s="112">
        <f t="shared" si="115"/>
        <v>0</v>
      </c>
      <c r="K35" s="112">
        <f t="shared" si="116"/>
        <v>16.699999999953434</v>
      </c>
      <c r="L35" s="112">
        <f t="shared" si="90"/>
        <v>0</v>
      </c>
      <c r="M35" s="112">
        <f t="shared" si="91"/>
        <v>0</v>
      </c>
      <c r="N35" s="112" t="b">
        <f t="shared" si="92"/>
        <v>0</v>
      </c>
      <c r="O35" s="112">
        <f t="shared" si="93"/>
        <v>0</v>
      </c>
      <c r="P35" s="112">
        <f t="shared" si="94"/>
        <v>0</v>
      </c>
      <c r="Q35" s="112">
        <f t="shared" si="95"/>
        <v>0</v>
      </c>
      <c r="R35" s="113"/>
      <c r="S35" s="113"/>
      <c r="T35" s="113"/>
      <c r="U35" s="114"/>
      <c r="V35">
        <f t="shared" si="96"/>
        <v>0</v>
      </c>
      <c r="W35">
        <f t="shared" si="96"/>
        <v>0</v>
      </c>
      <c r="X35" t="b">
        <f t="shared" si="96"/>
        <v>0</v>
      </c>
      <c r="Y35">
        <f t="shared" si="96"/>
        <v>0</v>
      </c>
      <c r="Z35">
        <f t="shared" si="97"/>
        <v>0</v>
      </c>
      <c r="AA35">
        <f t="shared" si="98"/>
        <v>0</v>
      </c>
      <c r="AB35">
        <f t="shared" si="99"/>
        <v>0</v>
      </c>
      <c r="AC35">
        <f t="shared" si="100"/>
        <v>0</v>
      </c>
      <c r="AD35">
        <f t="shared" si="100"/>
        <v>0</v>
      </c>
      <c r="AE35">
        <f t="shared" si="100"/>
        <v>0</v>
      </c>
      <c r="AF35">
        <f t="shared" si="100"/>
        <v>0</v>
      </c>
      <c r="AG35">
        <f t="shared" si="101"/>
        <v>0</v>
      </c>
      <c r="AH35">
        <f t="shared" si="101"/>
        <v>0</v>
      </c>
      <c r="AI35">
        <f t="shared" si="101"/>
        <v>0</v>
      </c>
      <c r="AJ35">
        <f t="shared" si="101"/>
        <v>0</v>
      </c>
      <c r="AK35">
        <f t="shared" si="102"/>
        <v>0</v>
      </c>
      <c r="AL35">
        <f t="shared" si="102"/>
        <v>0</v>
      </c>
      <c r="AM35">
        <f t="shared" si="102"/>
        <v>0</v>
      </c>
      <c r="AN35">
        <f t="shared" si="102"/>
        <v>0</v>
      </c>
      <c r="AO35">
        <f t="shared" si="103"/>
        <v>0</v>
      </c>
      <c r="AP35">
        <f t="shared" si="104"/>
        <v>0</v>
      </c>
      <c r="AQ35" s="4">
        <f t="shared" ref="AQ35" si="158">IF(G35=0,0,IF(OR(G34&gt;=4,G35&gt;=4)=TRUE,0,IF(AND(J34=0,J35=0)=TRUE,0,IF((AS34+AS35)&lt;=$T$9,0,IF((AS34+AS35)&gt;$T$9,IF(J35=0,IF(((C34+E34)*24)+$T$8&gt;(B36+D34)*24,IF(((((C34+E34)*24)+$T$8)-((B36+D34)*24)-AR36)&gt;0,(((C34+E34)*24)+$T$8)-((B36+D34)*24)-AR36,IF(((C35+E35)*24)+$T$8&gt;(B36+D34)*24,IF(((((C35+E35)*24)+$T$8)-((B36+D34)*24)-AR36)&gt;0,(((C35+E35)*24)+$T$8)-((B36+D34)*24)-AR36,0))))))))))</f>
        <v>0</v>
      </c>
      <c r="AS35" s="4">
        <f t="shared" si="106"/>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1</v>
      </c>
      <c r="BD35">
        <f>IF(BC35&gt;13,1,0)</f>
        <v>0</v>
      </c>
      <c r="BE35">
        <f>IF($J34+$J35&gt;0,$BC33+1,0)</f>
        <v>1</v>
      </c>
    </row>
    <row r="36" spans="1:57" ht="9" customHeight="1">
      <c r="A36" s="73">
        <f t="shared" si="118"/>
        <v>42948</v>
      </c>
      <c r="B36" s="74">
        <f>B34+1</f>
        <v>42948</v>
      </c>
      <c r="C36" s="74">
        <f t="shared" si="89"/>
        <v>42948</v>
      </c>
      <c r="D36" s="75">
        <v>0.79166666666666663</v>
      </c>
      <c r="E36" s="76">
        <v>0.9375</v>
      </c>
      <c r="F36" s="77">
        <v>0</v>
      </c>
      <c r="G36" s="78">
        <v>1</v>
      </c>
      <c r="H36" s="78"/>
      <c r="I36" s="79"/>
      <c r="J36" s="80">
        <f t="shared" si="115"/>
        <v>3.5000000000582077</v>
      </c>
      <c r="K36" s="80">
        <f t="shared" si="116"/>
        <v>20.200000000011642</v>
      </c>
      <c r="L36" s="80">
        <f t="shared" si="90"/>
        <v>0</v>
      </c>
      <c r="M36" s="80">
        <f t="shared" si="91"/>
        <v>3.5000000000582077</v>
      </c>
      <c r="N36" s="80" t="b">
        <f t="shared" si="92"/>
        <v>0</v>
      </c>
      <c r="O36" s="80">
        <f t="shared" si="93"/>
        <v>0</v>
      </c>
      <c r="P36" s="80">
        <f t="shared" si="94"/>
        <v>0</v>
      </c>
      <c r="Q36" s="80">
        <f t="shared" si="95"/>
        <v>0</v>
      </c>
      <c r="R36" s="81"/>
      <c r="S36" s="81"/>
      <c r="T36" s="81"/>
      <c r="U36" s="82"/>
      <c r="V36">
        <f t="shared" si="96"/>
        <v>0</v>
      </c>
      <c r="W36">
        <f t="shared" si="96"/>
        <v>3.5000000000582077</v>
      </c>
      <c r="X36" t="b">
        <f t="shared" si="96"/>
        <v>0</v>
      </c>
      <c r="Y36">
        <f t="shared" si="96"/>
        <v>0</v>
      </c>
      <c r="Z36">
        <f t="shared" si="97"/>
        <v>0</v>
      </c>
      <c r="AA36">
        <f t="shared" si="98"/>
        <v>0</v>
      </c>
      <c r="AB36">
        <f t="shared" si="99"/>
        <v>0</v>
      </c>
      <c r="AC36">
        <f t="shared" si="100"/>
        <v>0</v>
      </c>
      <c r="AD36">
        <f t="shared" si="100"/>
        <v>0</v>
      </c>
      <c r="AE36">
        <f t="shared" si="100"/>
        <v>0</v>
      </c>
      <c r="AF36">
        <f t="shared" si="100"/>
        <v>0</v>
      </c>
      <c r="AG36">
        <f t="shared" si="101"/>
        <v>0</v>
      </c>
      <c r="AH36">
        <f t="shared" si="101"/>
        <v>0</v>
      </c>
      <c r="AI36">
        <f t="shared" si="101"/>
        <v>0</v>
      </c>
      <c r="AJ36">
        <f t="shared" si="101"/>
        <v>0</v>
      </c>
      <c r="AK36">
        <f t="shared" si="102"/>
        <v>0</v>
      </c>
      <c r="AL36">
        <f t="shared" si="102"/>
        <v>0</v>
      </c>
      <c r="AM36">
        <f t="shared" si="102"/>
        <v>0</v>
      </c>
      <c r="AN36">
        <f t="shared" si="102"/>
        <v>0</v>
      </c>
      <c r="AO36">
        <f t="shared" si="103"/>
        <v>0</v>
      </c>
      <c r="AP36">
        <f t="shared" si="104"/>
        <v>0</v>
      </c>
      <c r="AR36" s="4">
        <f t="shared" ref="AR36" si="159">IF(G36=0,0,IF(OR(G34&gt;=4,G35&gt;=4)=TRUE,0,IF(J36=0,0,IF(AND(J35&gt;0,(((B36+D36)-(C35+E35))*24)&lt;$T$8)=TRUE,$T$8-(((B36+D36)-(C35+E35))*24),IF(AND(J34&gt;0,(((B36+D36)-(C34+E34))*24)&lt;$T$8)=TRUE,$T$8-(((B36+D36)-(C34+E34))*24),0)))))</f>
        <v>0</v>
      </c>
      <c r="AS36" s="4">
        <f t="shared" si="106"/>
        <v>3.5000000000582077</v>
      </c>
      <c r="AT36">
        <f>IF(AND(G36=1,J36&gt;0)=TRUE,1,0)</f>
        <v>1</v>
      </c>
      <c r="AU36">
        <f t="shared" ref="AU36" si="160">IF(G36=2,1,0)</f>
        <v>0</v>
      </c>
      <c r="AV36">
        <f t="shared" ref="AV36" si="161">IF(G36=3,1,0)</f>
        <v>0</v>
      </c>
      <c r="AW36">
        <f t="shared" ref="AW36" si="162">IF(G36=4,1,0)</f>
        <v>0</v>
      </c>
      <c r="AX36">
        <f t="shared" ref="AX36" si="163">IF(G36=5,1,0)</f>
        <v>0</v>
      </c>
      <c r="AY36">
        <f t="shared" ref="AY36" si="164">IF(G36=6,1,0)</f>
        <v>0</v>
      </c>
      <c r="AZ36">
        <f t="shared" ref="AZ36" si="165">IF(G36=7,1,0)</f>
        <v>0</v>
      </c>
      <c r="BA36">
        <f t="shared" ref="BA36" si="166">IF(G36=8,1,0)</f>
        <v>0</v>
      </c>
      <c r="BB36">
        <f t="shared" ref="BB36" si="167">IF(G36=9,1,0)</f>
        <v>0</v>
      </c>
    </row>
    <row r="37" spans="1:57" ht="9" customHeight="1">
      <c r="A37" s="105">
        <f>B36</f>
        <v>42948</v>
      </c>
      <c r="B37" s="106">
        <f>C36</f>
        <v>42948</v>
      </c>
      <c r="C37" s="106">
        <f t="shared" si="89"/>
        <v>42948</v>
      </c>
      <c r="D37" s="107">
        <v>0</v>
      </c>
      <c r="E37" s="108">
        <v>0</v>
      </c>
      <c r="F37" s="109">
        <v>0</v>
      </c>
      <c r="G37" s="110">
        <v>1</v>
      </c>
      <c r="H37" s="110"/>
      <c r="I37" s="111"/>
      <c r="J37" s="112">
        <f t="shared" si="115"/>
        <v>0</v>
      </c>
      <c r="K37" s="112">
        <f t="shared" si="116"/>
        <v>20.200000000011642</v>
      </c>
      <c r="L37" s="112">
        <f t="shared" si="90"/>
        <v>0</v>
      </c>
      <c r="M37" s="112">
        <f t="shared" si="91"/>
        <v>0</v>
      </c>
      <c r="N37" s="112" t="b">
        <f t="shared" si="92"/>
        <v>0</v>
      </c>
      <c r="O37" s="112">
        <f t="shared" si="93"/>
        <v>0</v>
      </c>
      <c r="P37" s="112">
        <f t="shared" si="94"/>
        <v>0</v>
      </c>
      <c r="Q37" s="112">
        <f t="shared" si="95"/>
        <v>0</v>
      </c>
      <c r="R37" s="113"/>
      <c r="S37" s="113"/>
      <c r="T37" s="113"/>
      <c r="U37" s="114"/>
      <c r="V37">
        <f t="shared" si="96"/>
        <v>0</v>
      </c>
      <c r="W37">
        <f t="shared" si="96"/>
        <v>0</v>
      </c>
      <c r="X37" t="b">
        <f t="shared" si="96"/>
        <v>0</v>
      </c>
      <c r="Y37">
        <f t="shared" si="96"/>
        <v>0</v>
      </c>
      <c r="Z37">
        <f t="shared" si="97"/>
        <v>0</v>
      </c>
      <c r="AA37">
        <f t="shared" si="98"/>
        <v>0</v>
      </c>
      <c r="AB37">
        <f t="shared" si="99"/>
        <v>0</v>
      </c>
      <c r="AC37">
        <f t="shared" si="100"/>
        <v>0</v>
      </c>
      <c r="AD37">
        <f t="shared" si="100"/>
        <v>0</v>
      </c>
      <c r="AE37">
        <f t="shared" si="100"/>
        <v>0</v>
      </c>
      <c r="AF37">
        <f t="shared" si="100"/>
        <v>0</v>
      </c>
      <c r="AG37">
        <f t="shared" si="101"/>
        <v>0</v>
      </c>
      <c r="AH37">
        <f t="shared" si="101"/>
        <v>0</v>
      </c>
      <c r="AI37">
        <f t="shared" si="101"/>
        <v>0</v>
      </c>
      <c r="AJ37">
        <f t="shared" si="101"/>
        <v>0</v>
      </c>
      <c r="AK37">
        <f t="shared" si="102"/>
        <v>0</v>
      </c>
      <c r="AL37">
        <f t="shared" si="102"/>
        <v>0</v>
      </c>
      <c r="AM37">
        <f t="shared" si="102"/>
        <v>0</v>
      </c>
      <c r="AN37">
        <f t="shared" si="102"/>
        <v>0</v>
      </c>
      <c r="AO37">
        <f t="shared" si="103"/>
        <v>0</v>
      </c>
      <c r="AP37">
        <f t="shared" si="104"/>
        <v>0</v>
      </c>
      <c r="AQ37" s="4">
        <f t="shared" ref="AQ37" si="168">IF(G37=0,0,IF(OR(G36&gt;=4,G37&gt;=4)=TRUE,0,IF(AND(J36=0,J37=0)=TRUE,0,IF((AS36+AS37)&lt;=$T$9,0,IF((AS36+AS37)&gt;$T$9,IF(J37=0,IF(((C36+E36)*24)+$T$8&gt;(B38+D36)*24,IF(((((C36+E36)*24)+$T$8)-((B38+D36)*24)-AR38)&gt;0,(((C36+E36)*24)+$T$8)-((B38+D36)*24)-AR38,IF(((C37+E37)*24)+$T$8&gt;(B38+D36)*24,IF(((((C37+E37)*24)+$T$8)-((B38+D36)*24)-AR38)&gt;0,(((C37+E37)*24)+$T$8)-((B38+D36)*24)-AR38,0))))))))))</f>
        <v>0</v>
      </c>
      <c r="AS37" s="4">
        <f t="shared" si="106"/>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2</v>
      </c>
      <c r="BD37">
        <f>IF(BC37&gt;13,1,0)</f>
        <v>0</v>
      </c>
      <c r="BE37">
        <f>IF($J36+$J37&gt;0,$BC35+1,0)</f>
        <v>2</v>
      </c>
    </row>
    <row r="38" spans="1:57" ht="9" customHeight="1">
      <c r="A38" s="73">
        <f t="shared" ref="A38" si="169">B38</f>
        <v>42949</v>
      </c>
      <c r="B38" s="74">
        <f>B36+1</f>
        <v>42949</v>
      </c>
      <c r="C38" s="74">
        <f t="shared" si="89"/>
        <v>42949</v>
      </c>
      <c r="D38" s="75">
        <v>0.70833333333333337</v>
      </c>
      <c r="E38" s="76">
        <v>0.875</v>
      </c>
      <c r="F38" s="77">
        <v>0</v>
      </c>
      <c r="G38" s="78">
        <v>1</v>
      </c>
      <c r="H38" s="78"/>
      <c r="I38" s="79"/>
      <c r="J38" s="80">
        <f t="shared" si="115"/>
        <v>3.9999999999417923</v>
      </c>
      <c r="K38" s="80">
        <f t="shared" si="116"/>
        <v>24.199999999953434</v>
      </c>
      <c r="L38" s="80">
        <f t="shared" si="90"/>
        <v>0</v>
      </c>
      <c r="M38" s="80">
        <f t="shared" si="91"/>
        <v>4</v>
      </c>
      <c r="N38" s="80" t="b">
        <f t="shared" si="92"/>
        <v>0</v>
      </c>
      <c r="O38" s="80">
        <f t="shared" si="93"/>
        <v>0</v>
      </c>
      <c r="P38" s="80">
        <f t="shared" si="94"/>
        <v>0</v>
      </c>
      <c r="Q38" s="80">
        <f t="shared" si="95"/>
        <v>0</v>
      </c>
      <c r="R38" s="81"/>
      <c r="S38" s="81"/>
      <c r="T38" s="81"/>
      <c r="U38" s="82"/>
      <c r="V38">
        <f t="shared" si="96"/>
        <v>0</v>
      </c>
      <c r="W38">
        <f t="shared" si="96"/>
        <v>4</v>
      </c>
      <c r="X38" t="b">
        <f t="shared" si="96"/>
        <v>0</v>
      </c>
      <c r="Y38">
        <f t="shared" si="96"/>
        <v>0</v>
      </c>
      <c r="Z38">
        <f t="shared" si="97"/>
        <v>0</v>
      </c>
      <c r="AA38">
        <f t="shared" si="98"/>
        <v>0</v>
      </c>
      <c r="AB38">
        <f t="shared" si="99"/>
        <v>0</v>
      </c>
      <c r="AC38">
        <f t="shared" si="100"/>
        <v>0</v>
      </c>
      <c r="AD38">
        <f t="shared" si="100"/>
        <v>0</v>
      </c>
      <c r="AE38">
        <f t="shared" si="100"/>
        <v>0</v>
      </c>
      <c r="AF38">
        <f t="shared" si="100"/>
        <v>0</v>
      </c>
      <c r="AG38">
        <f t="shared" si="101"/>
        <v>0</v>
      </c>
      <c r="AH38">
        <f t="shared" si="101"/>
        <v>0</v>
      </c>
      <c r="AI38">
        <f t="shared" si="101"/>
        <v>0</v>
      </c>
      <c r="AJ38">
        <f t="shared" si="101"/>
        <v>0</v>
      </c>
      <c r="AK38">
        <f t="shared" si="102"/>
        <v>0</v>
      </c>
      <c r="AL38">
        <f t="shared" si="102"/>
        <v>0</v>
      </c>
      <c r="AM38">
        <f t="shared" si="102"/>
        <v>0</v>
      </c>
      <c r="AN38">
        <f t="shared" si="102"/>
        <v>0</v>
      </c>
      <c r="AO38">
        <f t="shared" si="103"/>
        <v>0</v>
      </c>
      <c r="AP38">
        <f t="shared" si="104"/>
        <v>0</v>
      </c>
      <c r="AR38" s="4">
        <f t="shared" ref="AR38" si="170">IF(G38=0,0,IF(OR(G36&gt;=4,G37&gt;=4)=TRUE,0,IF(J38=0,0,IF(AND(J37&gt;0,(((B38+D38)-(C37+E37))*24)&lt;$T$8)=TRUE,$T$8-(((B38+D38)-(C37+E37))*24),IF(AND(J36&gt;0,(((B38+D38)-(C36+E36))*24)&lt;$T$8)=TRUE,$T$8-(((B38+D38)-(C36+E36))*24),0)))))</f>
        <v>0</v>
      </c>
      <c r="AS38" s="4">
        <f t="shared" si="106"/>
        <v>3.9999999999417923</v>
      </c>
      <c r="AT38">
        <f>IF(AND(G38=1,J38&gt;0)=TRUE,1,0)</f>
        <v>1</v>
      </c>
      <c r="AU38">
        <f t="shared" ref="AU38" si="171">IF(G38=2,1,0)</f>
        <v>0</v>
      </c>
      <c r="AV38">
        <f t="shared" ref="AV38" si="172">IF(G38=3,1,0)</f>
        <v>0</v>
      </c>
      <c r="AW38">
        <f t="shared" ref="AW38" si="173">IF(G38=4,1,0)</f>
        <v>0</v>
      </c>
      <c r="AX38">
        <f t="shared" ref="AX38" si="174">IF(G38=5,1,0)</f>
        <v>0</v>
      </c>
      <c r="AY38">
        <f t="shared" ref="AY38" si="175">IF(G38=6,1,0)</f>
        <v>0</v>
      </c>
      <c r="AZ38">
        <f t="shared" ref="AZ38" si="176">IF(G38=7,1,0)</f>
        <v>0</v>
      </c>
      <c r="BA38">
        <f t="shared" ref="BA38" si="177">IF(G38=8,1,0)</f>
        <v>0</v>
      </c>
      <c r="BB38">
        <f t="shared" ref="BB38" si="178">IF(G38=9,1,0)</f>
        <v>0</v>
      </c>
    </row>
    <row r="39" spans="1:57" ht="9" customHeight="1">
      <c r="A39" s="83">
        <f>B38</f>
        <v>42949</v>
      </c>
      <c r="B39" s="84">
        <f>C38</f>
        <v>42949</v>
      </c>
      <c r="C39" s="84">
        <f t="shared" si="89"/>
        <v>42949</v>
      </c>
      <c r="D39" s="85">
        <v>0</v>
      </c>
      <c r="E39" s="86">
        <v>0</v>
      </c>
      <c r="F39" s="87">
        <v>0</v>
      </c>
      <c r="G39" s="88">
        <v>1</v>
      </c>
      <c r="H39" s="88"/>
      <c r="I39" s="89"/>
      <c r="J39" s="90">
        <f t="shared" si="115"/>
        <v>0</v>
      </c>
      <c r="K39" s="90">
        <f t="shared" si="116"/>
        <v>24.199999999953434</v>
      </c>
      <c r="L39" s="90">
        <f t="shared" si="90"/>
        <v>0</v>
      </c>
      <c r="M39" s="90">
        <f t="shared" si="91"/>
        <v>0</v>
      </c>
      <c r="N39" s="90" t="b">
        <f t="shared" si="92"/>
        <v>0</v>
      </c>
      <c r="O39" s="90">
        <f t="shared" si="93"/>
        <v>0</v>
      </c>
      <c r="P39" s="90">
        <f t="shared" si="94"/>
        <v>0</v>
      </c>
      <c r="Q39" s="90">
        <f t="shared" si="95"/>
        <v>0</v>
      </c>
      <c r="R39" s="91"/>
      <c r="S39" s="91"/>
      <c r="T39" s="91"/>
      <c r="U39" s="92"/>
      <c r="V39">
        <f t="shared" si="96"/>
        <v>0</v>
      </c>
      <c r="W39">
        <f t="shared" si="96"/>
        <v>0</v>
      </c>
      <c r="X39" t="b">
        <f t="shared" si="96"/>
        <v>0</v>
      </c>
      <c r="Y39">
        <f t="shared" si="96"/>
        <v>0</v>
      </c>
      <c r="Z39">
        <f t="shared" si="97"/>
        <v>0</v>
      </c>
      <c r="AA39">
        <f t="shared" si="98"/>
        <v>0</v>
      </c>
      <c r="AB39">
        <f t="shared" si="99"/>
        <v>0</v>
      </c>
      <c r="AC39">
        <f t="shared" si="100"/>
        <v>0</v>
      </c>
      <c r="AD39">
        <f t="shared" si="100"/>
        <v>0</v>
      </c>
      <c r="AE39">
        <f t="shared" si="100"/>
        <v>0</v>
      </c>
      <c r="AF39">
        <f t="shared" si="100"/>
        <v>0</v>
      </c>
      <c r="AG39">
        <f t="shared" si="101"/>
        <v>0</v>
      </c>
      <c r="AH39">
        <f t="shared" si="101"/>
        <v>0</v>
      </c>
      <c r="AI39">
        <f t="shared" si="101"/>
        <v>0</v>
      </c>
      <c r="AJ39">
        <f t="shared" si="101"/>
        <v>0</v>
      </c>
      <c r="AK39">
        <f t="shared" si="102"/>
        <v>0</v>
      </c>
      <c r="AL39">
        <f t="shared" si="102"/>
        <v>0</v>
      </c>
      <c r="AM39">
        <f t="shared" si="102"/>
        <v>0</v>
      </c>
      <c r="AN39">
        <f t="shared" si="102"/>
        <v>0</v>
      </c>
      <c r="AO39">
        <f t="shared" si="103"/>
        <v>0</v>
      </c>
      <c r="AP39">
        <f t="shared" si="104"/>
        <v>0</v>
      </c>
      <c r="AQ39" s="4">
        <f t="shared" ref="AQ39" si="179">IF(G39=0,0,IF(OR(G38&gt;=4,G39&gt;=4)=TRUE,0,IF(AND(J38=0,J39=0)=TRUE,0,IF((AS38+AS39)&lt;=$T$9,0,IF((AS38+AS39)&gt;$T$9,IF(J39=0,IF(((C38+E38)*24)+$T$8&gt;(B40+D38)*24,IF(((((C38+E38)*24)+$T$8)-((B40+D38)*24)-AR40)&gt;0,(((C38+E38)*24)+$T$8)-((B40+D38)*24)-AR40,IF(((C39+E39)*24)+$T$8&gt;(B40+D38)*24,IF(((((C39+E39)*24)+$T$8)-((B40+D38)*24)-AR40)&gt;0,(((C39+E39)*24)+$T$8)-((B40+D38)*24)-AR40,0))))))))))</f>
        <v>0</v>
      </c>
      <c r="AS39" s="4">
        <f t="shared" si="106"/>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3</v>
      </c>
      <c r="BD39">
        <f>IF(BC39&gt;13,1,0)</f>
        <v>0</v>
      </c>
      <c r="BE39">
        <f>IF($J38+$J39&gt;0,$BC37+1,0)</f>
        <v>3</v>
      </c>
    </row>
    <row r="40" spans="1:57" ht="9" customHeight="1">
      <c r="A40" s="62">
        <f>B40</f>
        <v>42950</v>
      </c>
      <c r="B40" s="64">
        <f>B38+1</f>
        <v>42950</v>
      </c>
      <c r="C40" s="64">
        <f t="shared" ref="C40:C53" si="180">B40+F40</f>
        <v>42950</v>
      </c>
      <c r="D40" s="65">
        <v>0.79166666666666663</v>
      </c>
      <c r="E40" s="66">
        <v>0.93125000000000002</v>
      </c>
      <c r="F40" s="67">
        <v>0</v>
      </c>
      <c r="G40" s="68">
        <v>1</v>
      </c>
      <c r="H40" s="68"/>
      <c r="I40" s="69"/>
      <c r="J40" s="70">
        <f>((C40+E40)-(B40+D40))*24</f>
        <v>3.3500000000931323</v>
      </c>
      <c r="K40" s="70">
        <f>IF(OR(G40=4,G40&gt;=8)=TRUE,0,J40)</f>
        <v>3.3500000000931323</v>
      </c>
      <c r="L40" s="70">
        <f t="shared" ref="L40:L53" si="181">IF(J40-(O40+N40+M40+P40+Q40)&lt;0,0,J40-(O40+N40+M40+P40+Q40))</f>
        <v>0</v>
      </c>
      <c r="M40" s="70">
        <f t="shared" ref="M40:M53" si="182">IF(Q40+P40&gt;0,0,IF(K40-J40&gt;$O$9,0,IF((B40+D40)&gt;(B40+$O$2),J40-O40-N40,IF(((((C40+E40)*24)-((B40+$O$2)*24)))-O40-N40&gt;0,((((C40+E40)*24)-((B40+$O$2)*24)))-O40-N40,0))))</f>
        <v>3.3500000000931323</v>
      </c>
      <c r="N40" s="70" t="b">
        <f t="shared" ref="N40:N53" si="183">IF(Q40+P40&gt;0,0,IF(K40-J40&gt;$O$9,0,IF(WEEKDAY(A40,2)&gt;5,J40-O40,IF((B40+D40)&gt;(B40+$O$3),J40-O40,IF(((C40+E40)&gt;(B40+$O$3)),IF(((((C40+E40)-(B40+$O$3))*24)-O40)&gt;0,(((C40+E40)-(B40+$O$3))*24)-O40,0))))))</f>
        <v>0</v>
      </c>
      <c r="O40" s="70">
        <f t="shared" ref="O40:O53" si="184">IF(Q40+P40&gt;0,0,IF((K40-J40)&gt;=$O$9,J40,IF(K40&gt;$O$9,K40-$O$9,0)))</f>
        <v>0</v>
      </c>
      <c r="P40" s="70">
        <f t="shared" ref="P40:P53" si="185">IF(G40=2,J40,0)</f>
        <v>0</v>
      </c>
      <c r="Q40" s="70">
        <f t="shared" ref="Q40:Q53" si="186">IF(G40=3,J40,0)</f>
        <v>0</v>
      </c>
      <c r="R40" s="71"/>
      <c r="S40" s="71"/>
      <c r="T40" s="71"/>
      <c r="U40" s="72"/>
      <c r="V40">
        <f t="shared" ref="V40:Y53" si="187">IF($G40=1,L40,0)</f>
        <v>0</v>
      </c>
      <c r="W40">
        <f t="shared" si="187"/>
        <v>3.3500000000931323</v>
      </c>
      <c r="X40" t="b">
        <f t="shared" si="187"/>
        <v>0</v>
      </c>
      <c r="Y40">
        <f t="shared" si="187"/>
        <v>0</v>
      </c>
      <c r="Z40">
        <f t="shared" ref="Z40:Z53" si="188">IF($G40=2,P40,0)</f>
        <v>0</v>
      </c>
      <c r="AA40">
        <f t="shared" ref="AA40:AA53" si="189">IF($G40=3,Q40,0)</f>
        <v>0</v>
      </c>
      <c r="AB40">
        <f t="shared" ref="AB40:AB53" si="190">IF($G40=4,H40,0)</f>
        <v>0</v>
      </c>
      <c r="AC40">
        <f t="shared" ref="AC40:AF53" si="191">IF($G40=5,L40,0)</f>
        <v>0</v>
      </c>
      <c r="AD40">
        <f t="shared" si="191"/>
        <v>0</v>
      </c>
      <c r="AE40">
        <f t="shared" si="191"/>
        <v>0</v>
      </c>
      <c r="AF40">
        <f t="shared" si="191"/>
        <v>0</v>
      </c>
      <c r="AG40">
        <f t="shared" ref="AG40:AJ53" si="192">IF($G40=6,L40,0)</f>
        <v>0</v>
      </c>
      <c r="AH40">
        <f t="shared" si="192"/>
        <v>0</v>
      </c>
      <c r="AI40">
        <f t="shared" si="192"/>
        <v>0</v>
      </c>
      <c r="AJ40">
        <f t="shared" si="192"/>
        <v>0</v>
      </c>
      <c r="AK40">
        <f t="shared" ref="AK40:AN53" si="193">IF($G40=7,L40,0)</f>
        <v>0</v>
      </c>
      <c r="AL40">
        <f t="shared" si="193"/>
        <v>0</v>
      </c>
      <c r="AM40">
        <f t="shared" si="193"/>
        <v>0</v>
      </c>
      <c r="AN40">
        <f t="shared" si="193"/>
        <v>0</v>
      </c>
      <c r="AO40">
        <f t="shared" ref="AO40:AO53" si="194">IF($G40=8,H40,0)</f>
        <v>0</v>
      </c>
      <c r="AP40">
        <f t="shared" ref="AP40:AP53" si="195">IF($G40=9,H40,0)</f>
        <v>0</v>
      </c>
      <c r="AR40" s="4">
        <f t="shared" ref="AR40" si="196">IF(G40=0,0,IF(OR(G38&gt;=4,G39&gt;=4)=TRUE,0,IF(J40=0,0,IF(AND(J39&gt;0,(((B40+D40)-(C39+E39))*24)&lt;$T$8)=TRUE,$T$8-(((B40+D40)-(C39+E39))*24),IF(AND(J38&gt;0,(((B40+D40)-(C38+E38))*24)&lt;$T$8)=TRUE,$T$8-(((B40+D40)-(C38+E38))*24),0)))))</f>
        <v>0</v>
      </c>
      <c r="AS40" s="4">
        <f t="shared" ref="AS40:AS53" si="197">IF(AND(G40&gt;=1,G40&lt;=3)=TRUE,J40,0)</f>
        <v>3.3500000000931323</v>
      </c>
      <c r="AT40">
        <f>IF(AND(G40=1,J40&gt;0)=TRUE,1,0)</f>
        <v>1</v>
      </c>
      <c r="AU40">
        <f t="shared" ref="AU40" si="198">IF(G40=2,1,0)</f>
        <v>0</v>
      </c>
      <c r="AV40">
        <f t="shared" ref="AV40" si="199">IF(G40=3,1,0)</f>
        <v>0</v>
      </c>
      <c r="AW40">
        <f t="shared" ref="AW40" si="200">IF(G40=4,1,0)</f>
        <v>0</v>
      </c>
      <c r="AX40">
        <f t="shared" ref="AX40" si="201">IF(G40=5,1,0)</f>
        <v>0</v>
      </c>
      <c r="AY40">
        <f t="shared" ref="AY40" si="202">IF(G40=6,1,0)</f>
        <v>0</v>
      </c>
      <c r="AZ40">
        <f t="shared" ref="AZ40" si="203">IF(G40=7,1,0)</f>
        <v>0</v>
      </c>
      <c r="BA40">
        <f t="shared" ref="BA40" si="204">IF(G40=8,1,0)</f>
        <v>0</v>
      </c>
      <c r="BB40">
        <f t="shared" ref="BB40" si="205">IF(G40=9,1,0)</f>
        <v>0</v>
      </c>
    </row>
    <row r="41" spans="1:57" ht="9" customHeight="1">
      <c r="A41" s="105">
        <f>B40</f>
        <v>42950</v>
      </c>
      <c r="B41" s="106">
        <f>C40</f>
        <v>42950</v>
      </c>
      <c r="C41" s="106">
        <f t="shared" si="180"/>
        <v>42950</v>
      </c>
      <c r="D41" s="107">
        <v>0</v>
      </c>
      <c r="E41" s="108">
        <v>0</v>
      </c>
      <c r="F41" s="109">
        <v>0</v>
      </c>
      <c r="G41" s="110">
        <v>1</v>
      </c>
      <c r="H41" s="110"/>
      <c r="I41" s="111"/>
      <c r="J41" s="112">
        <f t="shared" ref="J41:J53" si="206">((C41+E41)-(B41+D41))*24</f>
        <v>0</v>
      </c>
      <c r="K41" s="112">
        <f t="shared" ref="K41:K53" si="207">IF(OR(G41=4,G41&gt;=8)=TRUE,K40,K40+J41)</f>
        <v>3.3500000000931323</v>
      </c>
      <c r="L41" s="112">
        <f t="shared" si="181"/>
        <v>0</v>
      </c>
      <c r="M41" s="112">
        <f t="shared" si="182"/>
        <v>0</v>
      </c>
      <c r="N41" s="112" t="b">
        <f t="shared" si="183"/>
        <v>0</v>
      </c>
      <c r="O41" s="112">
        <f t="shared" si="184"/>
        <v>0</v>
      </c>
      <c r="P41" s="112">
        <f t="shared" si="185"/>
        <v>0</v>
      </c>
      <c r="Q41" s="112">
        <f t="shared" si="186"/>
        <v>0</v>
      </c>
      <c r="R41" s="113"/>
      <c r="S41" s="113"/>
      <c r="T41" s="113"/>
      <c r="U41" s="114"/>
      <c r="V41">
        <f t="shared" si="187"/>
        <v>0</v>
      </c>
      <c r="W41">
        <f t="shared" si="187"/>
        <v>0</v>
      </c>
      <c r="X41" t="b">
        <f t="shared" si="187"/>
        <v>0</v>
      </c>
      <c r="Y41">
        <f t="shared" si="187"/>
        <v>0</v>
      </c>
      <c r="Z41">
        <f t="shared" si="188"/>
        <v>0</v>
      </c>
      <c r="AA41">
        <f t="shared" si="189"/>
        <v>0</v>
      </c>
      <c r="AB41">
        <f t="shared" si="190"/>
        <v>0</v>
      </c>
      <c r="AC41">
        <f t="shared" si="191"/>
        <v>0</v>
      </c>
      <c r="AD41">
        <f t="shared" si="191"/>
        <v>0</v>
      </c>
      <c r="AE41">
        <f t="shared" si="191"/>
        <v>0</v>
      </c>
      <c r="AF41">
        <f t="shared" si="191"/>
        <v>0</v>
      </c>
      <c r="AG41">
        <f t="shared" si="192"/>
        <v>0</v>
      </c>
      <c r="AH41">
        <f t="shared" si="192"/>
        <v>0</v>
      </c>
      <c r="AI41">
        <f t="shared" si="192"/>
        <v>0</v>
      </c>
      <c r="AJ41">
        <f t="shared" si="192"/>
        <v>0</v>
      </c>
      <c r="AK41">
        <f t="shared" si="193"/>
        <v>0</v>
      </c>
      <c r="AL41">
        <f t="shared" si="193"/>
        <v>0</v>
      </c>
      <c r="AM41">
        <f t="shared" si="193"/>
        <v>0</v>
      </c>
      <c r="AN41">
        <f t="shared" si="193"/>
        <v>0</v>
      </c>
      <c r="AO41">
        <f t="shared" si="194"/>
        <v>0</v>
      </c>
      <c r="AP41">
        <f t="shared" si="195"/>
        <v>0</v>
      </c>
      <c r="AQ41" s="4">
        <f t="shared" ref="AQ41" si="208">IF(G41=0,0,IF(OR(G40&gt;=4,G41&gt;=4)=TRUE,0,IF(AND(J40=0,J41=0)=TRUE,0,IF((AS40+AS41)&lt;=$T$9,0,IF((AS40+AS41)&gt;$T$9,IF(J41=0,IF(((C40+E40)*24)+$T$8&gt;(B42+D40)*24,IF(((((C40+E40)*24)+$T$8)-((B42+D40)*24)-AR42)&gt;0,(((C40+E40)*24)+$T$8)-((B42+D40)*24)-AR42,IF(((C41+E41)*24)+$T$8&gt;(B42+D40)*24,IF(((((C41+E41)*24)+$T$8)-((B42+D40)*24)-AR42)&gt;0,(((C41+E41)*24)+$T$8)-((B42+D40)*24)-AR42,0))))))))))</f>
        <v>0</v>
      </c>
      <c r="AS41" s="4">
        <f t="shared" si="197"/>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4</v>
      </c>
      <c r="BD41">
        <f>IF(BC41&gt;13,1,0)</f>
        <v>0</v>
      </c>
      <c r="BE41">
        <f>IF($J40+$J41&gt;0,$BC39+1,0)</f>
        <v>4</v>
      </c>
    </row>
    <row r="42" spans="1:57" ht="9" customHeight="1">
      <c r="A42" s="73">
        <f t="shared" ref="A42:A50" si="209">B42</f>
        <v>42951</v>
      </c>
      <c r="B42" s="74">
        <f>B40+1</f>
        <v>42951</v>
      </c>
      <c r="C42" s="74">
        <f t="shared" si="180"/>
        <v>42951</v>
      </c>
      <c r="D42" s="75">
        <v>0</v>
      </c>
      <c r="E42" s="76">
        <v>0</v>
      </c>
      <c r="F42" s="77">
        <v>0</v>
      </c>
      <c r="G42" s="78">
        <v>1</v>
      </c>
      <c r="H42" s="78"/>
      <c r="I42" s="79"/>
      <c r="J42" s="80">
        <f t="shared" si="206"/>
        <v>0</v>
      </c>
      <c r="K42" s="80">
        <f t="shared" si="207"/>
        <v>3.3500000000931323</v>
      </c>
      <c r="L42" s="80">
        <f t="shared" si="181"/>
        <v>0</v>
      </c>
      <c r="M42" s="80">
        <f t="shared" si="182"/>
        <v>0</v>
      </c>
      <c r="N42" s="80" t="b">
        <f t="shared" si="183"/>
        <v>0</v>
      </c>
      <c r="O42" s="80">
        <f t="shared" si="184"/>
        <v>0</v>
      </c>
      <c r="P42" s="80">
        <f t="shared" si="185"/>
        <v>0</v>
      </c>
      <c r="Q42" s="80">
        <f t="shared" si="186"/>
        <v>0</v>
      </c>
      <c r="R42" s="81"/>
      <c r="S42" s="81"/>
      <c r="T42" s="81"/>
      <c r="U42" s="82"/>
      <c r="V42">
        <f t="shared" si="187"/>
        <v>0</v>
      </c>
      <c r="W42">
        <f t="shared" si="187"/>
        <v>0</v>
      </c>
      <c r="X42" t="b">
        <f t="shared" si="187"/>
        <v>0</v>
      </c>
      <c r="Y42">
        <f t="shared" si="187"/>
        <v>0</v>
      </c>
      <c r="Z42">
        <f t="shared" si="188"/>
        <v>0</v>
      </c>
      <c r="AA42">
        <f t="shared" si="189"/>
        <v>0</v>
      </c>
      <c r="AB42">
        <f t="shared" si="190"/>
        <v>0</v>
      </c>
      <c r="AC42">
        <f t="shared" si="191"/>
        <v>0</v>
      </c>
      <c r="AD42">
        <f t="shared" si="191"/>
        <v>0</v>
      </c>
      <c r="AE42">
        <f t="shared" si="191"/>
        <v>0</v>
      </c>
      <c r="AF42">
        <f t="shared" si="191"/>
        <v>0</v>
      </c>
      <c r="AG42">
        <f t="shared" si="192"/>
        <v>0</v>
      </c>
      <c r="AH42">
        <f t="shared" si="192"/>
        <v>0</v>
      </c>
      <c r="AI42">
        <f t="shared" si="192"/>
        <v>0</v>
      </c>
      <c r="AJ42">
        <f t="shared" si="192"/>
        <v>0</v>
      </c>
      <c r="AK42">
        <f t="shared" si="193"/>
        <v>0</v>
      </c>
      <c r="AL42">
        <f t="shared" si="193"/>
        <v>0</v>
      </c>
      <c r="AM42">
        <f t="shared" si="193"/>
        <v>0</v>
      </c>
      <c r="AN42">
        <f t="shared" si="193"/>
        <v>0</v>
      </c>
      <c r="AO42">
        <f t="shared" si="194"/>
        <v>0</v>
      </c>
      <c r="AP42">
        <f t="shared" si="195"/>
        <v>0</v>
      </c>
      <c r="AR42" s="4">
        <f t="shared" ref="AR42" si="210">IF(G42=0,0,IF(OR(G40&gt;=4,G41&gt;=4)=TRUE,0,IF(J42=0,0,IF(AND(J41&gt;0,(((B42+D42)-(C41+E41))*24)&lt;$T$8)=TRUE,$T$8-(((B42+D42)-(C41+E41))*24),IF(AND(J40&gt;0,(((B42+D42)-(C40+E40))*24)&lt;$T$8)=TRUE,$T$8-(((B42+D42)-(C40+E40))*24),0)))))</f>
        <v>0</v>
      </c>
      <c r="AS42" s="4">
        <f t="shared" si="197"/>
        <v>0</v>
      </c>
      <c r="AT42">
        <f>IF(AND(G42=1,J42&gt;0)=TRUE,1,0)</f>
        <v>0</v>
      </c>
      <c r="AU42">
        <f t="shared" ref="AU42" si="211">IF(G42=2,1,0)</f>
        <v>0</v>
      </c>
      <c r="AV42">
        <f t="shared" ref="AV42" si="212">IF(G42=3,1,0)</f>
        <v>0</v>
      </c>
      <c r="AW42">
        <f t="shared" ref="AW42" si="213">IF(G42=4,1,0)</f>
        <v>0</v>
      </c>
      <c r="AX42">
        <f t="shared" ref="AX42" si="214">IF(G42=5,1,0)</f>
        <v>0</v>
      </c>
      <c r="AY42">
        <f t="shared" ref="AY42" si="215">IF(G42=6,1,0)</f>
        <v>0</v>
      </c>
      <c r="AZ42">
        <f t="shared" ref="AZ42" si="216">IF(G42=7,1,0)</f>
        <v>0</v>
      </c>
      <c r="BA42">
        <f t="shared" ref="BA42" si="217">IF(G42=8,1,0)</f>
        <v>0</v>
      </c>
      <c r="BB42">
        <f t="shared" ref="BB42" si="218">IF(G42=9,1,0)</f>
        <v>0</v>
      </c>
    </row>
    <row r="43" spans="1:57" ht="9" customHeight="1">
      <c r="A43" s="105">
        <f>B42</f>
        <v>42951</v>
      </c>
      <c r="B43" s="106">
        <f>C42</f>
        <v>42951</v>
      </c>
      <c r="C43" s="106">
        <f t="shared" si="180"/>
        <v>42951</v>
      </c>
      <c r="D43" s="107">
        <v>0</v>
      </c>
      <c r="E43" s="108">
        <v>0</v>
      </c>
      <c r="F43" s="109">
        <v>0</v>
      </c>
      <c r="G43" s="110">
        <v>1</v>
      </c>
      <c r="H43" s="110"/>
      <c r="I43" s="111"/>
      <c r="J43" s="112">
        <f t="shared" si="206"/>
        <v>0</v>
      </c>
      <c r="K43" s="112">
        <f t="shared" si="207"/>
        <v>3.3500000000931323</v>
      </c>
      <c r="L43" s="112">
        <f t="shared" si="181"/>
        <v>0</v>
      </c>
      <c r="M43" s="112">
        <f t="shared" si="182"/>
        <v>0</v>
      </c>
      <c r="N43" s="112" t="b">
        <f t="shared" si="183"/>
        <v>0</v>
      </c>
      <c r="O43" s="112">
        <f t="shared" si="184"/>
        <v>0</v>
      </c>
      <c r="P43" s="112">
        <f t="shared" si="185"/>
        <v>0</v>
      </c>
      <c r="Q43" s="112">
        <f t="shared" si="186"/>
        <v>0</v>
      </c>
      <c r="R43" s="113"/>
      <c r="S43" s="113"/>
      <c r="T43" s="113"/>
      <c r="U43" s="114"/>
      <c r="V43">
        <f t="shared" si="187"/>
        <v>0</v>
      </c>
      <c r="W43">
        <f t="shared" si="187"/>
        <v>0</v>
      </c>
      <c r="X43" t="b">
        <f t="shared" si="187"/>
        <v>0</v>
      </c>
      <c r="Y43">
        <f t="shared" si="187"/>
        <v>0</v>
      </c>
      <c r="Z43">
        <f t="shared" si="188"/>
        <v>0</v>
      </c>
      <c r="AA43">
        <f t="shared" si="189"/>
        <v>0</v>
      </c>
      <c r="AB43">
        <f t="shared" si="190"/>
        <v>0</v>
      </c>
      <c r="AC43">
        <f t="shared" si="191"/>
        <v>0</v>
      </c>
      <c r="AD43">
        <f t="shared" si="191"/>
        <v>0</v>
      </c>
      <c r="AE43">
        <f t="shared" si="191"/>
        <v>0</v>
      </c>
      <c r="AF43">
        <f t="shared" si="191"/>
        <v>0</v>
      </c>
      <c r="AG43">
        <f t="shared" si="192"/>
        <v>0</v>
      </c>
      <c r="AH43">
        <f t="shared" si="192"/>
        <v>0</v>
      </c>
      <c r="AI43">
        <f t="shared" si="192"/>
        <v>0</v>
      </c>
      <c r="AJ43">
        <f t="shared" si="192"/>
        <v>0</v>
      </c>
      <c r="AK43">
        <f t="shared" si="193"/>
        <v>0</v>
      </c>
      <c r="AL43">
        <f t="shared" si="193"/>
        <v>0</v>
      </c>
      <c r="AM43">
        <f t="shared" si="193"/>
        <v>0</v>
      </c>
      <c r="AN43">
        <f t="shared" si="193"/>
        <v>0</v>
      </c>
      <c r="AO43">
        <f t="shared" si="194"/>
        <v>0</v>
      </c>
      <c r="AP43">
        <f t="shared" si="195"/>
        <v>0</v>
      </c>
      <c r="AQ43" s="4">
        <f t="shared" ref="AQ43" si="219">IF(G43=0,0,IF(OR(G42&gt;=4,G43&gt;=4)=TRUE,0,IF(AND(J42=0,J43=0)=TRUE,0,IF((AS42+AS43)&lt;=$T$9,0,IF((AS42+AS43)&gt;$T$9,IF(J43=0,IF(((C42+E42)*24)+$T$8&gt;(B44+D42)*24,IF(((((C42+E42)*24)+$T$8)-((B44+D42)*24)-AR44)&gt;0,(((C42+E42)*24)+$T$8)-((B44+D42)*24)-AR44,IF(((C43+E43)*24)+$T$8&gt;(B44+D42)*24,IF(((((C43+E43)*24)+$T$8)-((B44+D42)*24)-AR44)&gt;0,(((C43+E43)*24)+$T$8)-((B44+D42)*24)-AR44,0))))))))))</f>
        <v>0</v>
      </c>
      <c r="AS43" s="4">
        <f t="shared" si="197"/>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09"/>
        <v>42952</v>
      </c>
      <c r="B44" s="74">
        <f>B42+1</f>
        <v>42952</v>
      </c>
      <c r="C44" s="74">
        <f t="shared" si="180"/>
        <v>42952</v>
      </c>
      <c r="D44" s="75">
        <v>0</v>
      </c>
      <c r="E44" s="76">
        <v>0</v>
      </c>
      <c r="F44" s="77">
        <v>0</v>
      </c>
      <c r="G44" s="78">
        <v>1</v>
      </c>
      <c r="H44" s="78"/>
      <c r="I44" s="79"/>
      <c r="J44" s="80">
        <f t="shared" si="206"/>
        <v>0</v>
      </c>
      <c r="K44" s="80">
        <f t="shared" si="207"/>
        <v>3.3500000000931323</v>
      </c>
      <c r="L44" s="80">
        <f t="shared" si="181"/>
        <v>0</v>
      </c>
      <c r="M44" s="80">
        <f t="shared" si="182"/>
        <v>0</v>
      </c>
      <c r="N44" s="80">
        <f t="shared" si="183"/>
        <v>0</v>
      </c>
      <c r="O44" s="80">
        <f t="shared" si="184"/>
        <v>0</v>
      </c>
      <c r="P44" s="80">
        <f t="shared" si="185"/>
        <v>0</v>
      </c>
      <c r="Q44" s="80">
        <f t="shared" si="186"/>
        <v>0</v>
      </c>
      <c r="R44" s="81"/>
      <c r="S44" s="81"/>
      <c r="T44" s="81"/>
      <c r="U44" s="82"/>
      <c r="V44">
        <f t="shared" si="187"/>
        <v>0</v>
      </c>
      <c r="W44">
        <f t="shared" si="187"/>
        <v>0</v>
      </c>
      <c r="X44">
        <f t="shared" si="187"/>
        <v>0</v>
      </c>
      <c r="Y44">
        <f t="shared" si="187"/>
        <v>0</v>
      </c>
      <c r="Z44">
        <f t="shared" si="188"/>
        <v>0</v>
      </c>
      <c r="AA44">
        <f t="shared" si="189"/>
        <v>0</v>
      </c>
      <c r="AB44">
        <f t="shared" si="190"/>
        <v>0</v>
      </c>
      <c r="AC44">
        <f t="shared" si="191"/>
        <v>0</v>
      </c>
      <c r="AD44">
        <f t="shared" si="191"/>
        <v>0</v>
      </c>
      <c r="AE44">
        <f t="shared" si="191"/>
        <v>0</v>
      </c>
      <c r="AF44">
        <f t="shared" si="191"/>
        <v>0</v>
      </c>
      <c r="AG44">
        <f t="shared" si="192"/>
        <v>0</v>
      </c>
      <c r="AH44">
        <f t="shared" si="192"/>
        <v>0</v>
      </c>
      <c r="AI44">
        <f t="shared" si="192"/>
        <v>0</v>
      </c>
      <c r="AJ44">
        <f t="shared" si="192"/>
        <v>0</v>
      </c>
      <c r="AK44">
        <f t="shared" si="193"/>
        <v>0</v>
      </c>
      <c r="AL44">
        <f t="shared" si="193"/>
        <v>0</v>
      </c>
      <c r="AM44">
        <f t="shared" si="193"/>
        <v>0</v>
      </c>
      <c r="AN44">
        <f t="shared" si="193"/>
        <v>0</v>
      </c>
      <c r="AO44">
        <f t="shared" si="194"/>
        <v>0</v>
      </c>
      <c r="AP44">
        <f t="shared" si="195"/>
        <v>0</v>
      </c>
      <c r="AR44" s="4">
        <f t="shared" ref="AR44" si="220">IF(G44=0,0,IF(OR(G42&gt;=4,G43&gt;=4)=TRUE,0,IF(J44=0,0,IF(AND(J43&gt;0,(((B44+D44)-(C43+E43))*24)&lt;$T$8)=TRUE,$T$8-(((B44+D44)-(C43+E43))*24),IF(AND(J42&gt;0,(((B44+D44)-(C42+E42))*24)&lt;$T$8)=TRUE,$T$8-(((B44+D44)-(C42+E42))*24),0)))))</f>
        <v>0</v>
      </c>
      <c r="AS44" s="4">
        <f t="shared" si="197"/>
        <v>0</v>
      </c>
      <c r="AT44">
        <f>IF(AND(G44=1,J44&gt;0)=TRUE,1,0)</f>
        <v>0</v>
      </c>
      <c r="AU44">
        <f t="shared" ref="AU44" si="221">IF(G44=2,1,0)</f>
        <v>0</v>
      </c>
      <c r="AV44">
        <f t="shared" ref="AV44" si="222">IF(G44=3,1,0)</f>
        <v>0</v>
      </c>
      <c r="AW44">
        <f t="shared" ref="AW44" si="223">IF(G44=4,1,0)</f>
        <v>0</v>
      </c>
      <c r="AX44">
        <f t="shared" ref="AX44" si="224">IF(G44=5,1,0)</f>
        <v>0</v>
      </c>
      <c r="AY44">
        <f t="shared" ref="AY44" si="225">IF(G44=6,1,0)</f>
        <v>0</v>
      </c>
      <c r="AZ44">
        <f t="shared" ref="AZ44" si="226">IF(G44=7,1,0)</f>
        <v>0</v>
      </c>
      <c r="BA44">
        <f t="shared" ref="BA44" si="227">IF(G44=8,1,0)</f>
        <v>0</v>
      </c>
      <c r="BB44">
        <f t="shared" ref="BB44" si="228">IF(G44=9,1,0)</f>
        <v>0</v>
      </c>
    </row>
    <row r="45" spans="1:57" ht="9" customHeight="1">
      <c r="A45" s="105">
        <f>B44</f>
        <v>42952</v>
      </c>
      <c r="B45" s="106">
        <f>C44</f>
        <v>42952</v>
      </c>
      <c r="C45" s="106">
        <f t="shared" si="180"/>
        <v>42952</v>
      </c>
      <c r="D45" s="107">
        <v>0</v>
      </c>
      <c r="E45" s="108">
        <v>0</v>
      </c>
      <c r="F45" s="109">
        <v>0</v>
      </c>
      <c r="G45" s="110">
        <v>1</v>
      </c>
      <c r="H45" s="110"/>
      <c r="I45" s="111"/>
      <c r="J45" s="112">
        <f t="shared" si="206"/>
        <v>0</v>
      </c>
      <c r="K45" s="112">
        <f t="shared" si="207"/>
        <v>3.3500000000931323</v>
      </c>
      <c r="L45" s="112">
        <f t="shared" si="181"/>
        <v>0</v>
      </c>
      <c r="M45" s="112">
        <f t="shared" si="182"/>
        <v>0</v>
      </c>
      <c r="N45" s="112">
        <f t="shared" si="183"/>
        <v>0</v>
      </c>
      <c r="O45" s="112">
        <f t="shared" si="184"/>
        <v>0</v>
      </c>
      <c r="P45" s="112">
        <f t="shared" si="185"/>
        <v>0</v>
      </c>
      <c r="Q45" s="112">
        <f t="shared" si="186"/>
        <v>0</v>
      </c>
      <c r="R45" s="113"/>
      <c r="S45" s="113"/>
      <c r="T45" s="113"/>
      <c r="U45" s="114"/>
      <c r="V45">
        <f t="shared" si="187"/>
        <v>0</v>
      </c>
      <c r="W45">
        <f t="shared" si="187"/>
        <v>0</v>
      </c>
      <c r="X45">
        <f t="shared" si="187"/>
        <v>0</v>
      </c>
      <c r="Y45">
        <f t="shared" si="187"/>
        <v>0</v>
      </c>
      <c r="Z45">
        <f t="shared" si="188"/>
        <v>0</v>
      </c>
      <c r="AA45">
        <f t="shared" si="189"/>
        <v>0</v>
      </c>
      <c r="AB45">
        <f t="shared" si="190"/>
        <v>0</v>
      </c>
      <c r="AC45">
        <f t="shared" si="191"/>
        <v>0</v>
      </c>
      <c r="AD45">
        <f t="shared" si="191"/>
        <v>0</v>
      </c>
      <c r="AE45">
        <f t="shared" si="191"/>
        <v>0</v>
      </c>
      <c r="AF45">
        <f t="shared" si="191"/>
        <v>0</v>
      </c>
      <c r="AG45">
        <f t="shared" si="192"/>
        <v>0</v>
      </c>
      <c r="AH45">
        <f t="shared" si="192"/>
        <v>0</v>
      </c>
      <c r="AI45">
        <f t="shared" si="192"/>
        <v>0</v>
      </c>
      <c r="AJ45">
        <f t="shared" si="192"/>
        <v>0</v>
      </c>
      <c r="AK45">
        <f t="shared" si="193"/>
        <v>0</v>
      </c>
      <c r="AL45">
        <f t="shared" si="193"/>
        <v>0</v>
      </c>
      <c r="AM45">
        <f t="shared" si="193"/>
        <v>0</v>
      </c>
      <c r="AN45">
        <f t="shared" si="193"/>
        <v>0</v>
      </c>
      <c r="AO45">
        <f t="shared" si="194"/>
        <v>0</v>
      </c>
      <c r="AP45">
        <f t="shared" si="195"/>
        <v>0</v>
      </c>
      <c r="AQ45" s="4">
        <f t="shared" ref="AQ45" si="229">IF(G45=0,0,IF(OR(G44&gt;=4,G45&gt;=4)=TRUE,0,IF(AND(J44=0,J45=0)=TRUE,0,IF((AS44+AS45)&lt;=$T$9,0,IF((AS44+AS45)&gt;$T$9,IF(J45=0,IF(((C44+E44)*24)+$T$8&gt;(B46+D44)*24,IF(((((C44+E44)*24)+$T$8)-((B46+D44)*24)-AR46)&gt;0,(((C44+E44)*24)+$T$8)-((B46+D44)*24)-AR46,IF(((C45+E45)*24)+$T$8&gt;(B46+D44)*24,IF(((((C45+E45)*24)+$T$8)-((B46+D44)*24)-AR46)&gt;0,(((C45+E45)*24)+$T$8)-((B46+D44)*24)-AR46,0))))))))))</f>
        <v>0</v>
      </c>
      <c r="AS45" s="4">
        <f t="shared" si="197"/>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09"/>
        <v>42953</v>
      </c>
      <c r="B46" s="74">
        <f>B44+1</f>
        <v>42953</v>
      </c>
      <c r="C46" s="74">
        <f t="shared" si="180"/>
        <v>42953</v>
      </c>
      <c r="D46" s="75">
        <v>0</v>
      </c>
      <c r="E46" s="76">
        <v>0</v>
      </c>
      <c r="F46" s="77">
        <v>0</v>
      </c>
      <c r="G46" s="78">
        <v>1</v>
      </c>
      <c r="H46" s="78"/>
      <c r="I46" s="79"/>
      <c r="J46" s="80">
        <f t="shared" si="206"/>
        <v>0</v>
      </c>
      <c r="K46" s="80">
        <f t="shared" si="207"/>
        <v>3.3500000000931323</v>
      </c>
      <c r="L46" s="80">
        <f t="shared" si="181"/>
        <v>0</v>
      </c>
      <c r="M46" s="80">
        <f t="shared" si="182"/>
        <v>0</v>
      </c>
      <c r="N46" s="80">
        <f t="shared" si="183"/>
        <v>0</v>
      </c>
      <c r="O46" s="80">
        <f t="shared" si="184"/>
        <v>0</v>
      </c>
      <c r="P46" s="80">
        <f t="shared" si="185"/>
        <v>0</v>
      </c>
      <c r="Q46" s="80">
        <f t="shared" si="186"/>
        <v>0</v>
      </c>
      <c r="R46" s="81"/>
      <c r="S46" s="81"/>
      <c r="T46" s="81"/>
      <c r="U46" s="82"/>
      <c r="V46">
        <f t="shared" si="187"/>
        <v>0</v>
      </c>
      <c r="W46">
        <f t="shared" si="187"/>
        <v>0</v>
      </c>
      <c r="X46">
        <f t="shared" si="187"/>
        <v>0</v>
      </c>
      <c r="Y46">
        <f t="shared" si="187"/>
        <v>0</v>
      </c>
      <c r="Z46">
        <f t="shared" si="188"/>
        <v>0</v>
      </c>
      <c r="AA46">
        <f t="shared" si="189"/>
        <v>0</v>
      </c>
      <c r="AB46">
        <f t="shared" si="190"/>
        <v>0</v>
      </c>
      <c r="AC46">
        <f t="shared" si="191"/>
        <v>0</v>
      </c>
      <c r="AD46">
        <f t="shared" si="191"/>
        <v>0</v>
      </c>
      <c r="AE46">
        <f t="shared" si="191"/>
        <v>0</v>
      </c>
      <c r="AF46">
        <f t="shared" si="191"/>
        <v>0</v>
      </c>
      <c r="AG46">
        <f t="shared" si="192"/>
        <v>0</v>
      </c>
      <c r="AH46">
        <f t="shared" si="192"/>
        <v>0</v>
      </c>
      <c r="AI46">
        <f t="shared" si="192"/>
        <v>0</v>
      </c>
      <c r="AJ46">
        <f t="shared" si="192"/>
        <v>0</v>
      </c>
      <c r="AK46">
        <f t="shared" si="193"/>
        <v>0</v>
      </c>
      <c r="AL46">
        <f t="shared" si="193"/>
        <v>0</v>
      </c>
      <c r="AM46">
        <f t="shared" si="193"/>
        <v>0</v>
      </c>
      <c r="AN46">
        <f t="shared" si="193"/>
        <v>0</v>
      </c>
      <c r="AO46">
        <f t="shared" si="194"/>
        <v>0</v>
      </c>
      <c r="AP46">
        <f t="shared" si="195"/>
        <v>0</v>
      </c>
      <c r="AR46" s="4">
        <f t="shared" ref="AR46" si="230">IF(G46=0,0,IF(OR(G44&gt;=4,G45&gt;=4)=TRUE,0,IF(J46=0,0,IF(AND(J45&gt;0,(((B46+D46)-(C45+E45))*24)&lt;$T$8)=TRUE,$T$8-(((B46+D46)-(C45+E45))*24),IF(AND(J44&gt;0,(((B46+D46)-(C44+E44))*24)&lt;$T$8)=TRUE,$T$8-(((B46+D46)-(C44+E44))*24),0)))))</f>
        <v>0</v>
      </c>
      <c r="AS46" s="4">
        <f t="shared" si="197"/>
        <v>0</v>
      </c>
      <c r="AT46">
        <f>IF(AND(G46=1,J46&gt;0)=TRUE,1,0)</f>
        <v>0</v>
      </c>
      <c r="AU46">
        <f t="shared" ref="AU46" si="231">IF(G46=2,1,0)</f>
        <v>0</v>
      </c>
      <c r="AV46">
        <f t="shared" ref="AV46" si="232">IF(G46=3,1,0)</f>
        <v>0</v>
      </c>
      <c r="AW46">
        <f t="shared" ref="AW46" si="233">IF(G46=4,1,0)</f>
        <v>0</v>
      </c>
      <c r="AX46">
        <f t="shared" ref="AX46" si="234">IF(G46=5,1,0)</f>
        <v>0</v>
      </c>
      <c r="AY46">
        <f t="shared" ref="AY46" si="235">IF(G46=6,1,0)</f>
        <v>0</v>
      </c>
      <c r="AZ46">
        <f t="shared" ref="AZ46" si="236">IF(G46=7,1,0)</f>
        <v>0</v>
      </c>
      <c r="BA46">
        <f t="shared" ref="BA46" si="237">IF(G46=8,1,0)</f>
        <v>0</v>
      </c>
      <c r="BB46">
        <f t="shared" ref="BB46" si="238">IF(G46=9,1,0)</f>
        <v>0</v>
      </c>
    </row>
    <row r="47" spans="1:57" ht="9" customHeight="1">
      <c r="A47" s="105">
        <f>B46</f>
        <v>42953</v>
      </c>
      <c r="B47" s="106">
        <f>C46</f>
        <v>42953</v>
      </c>
      <c r="C47" s="106">
        <f t="shared" si="180"/>
        <v>42953</v>
      </c>
      <c r="D47" s="107">
        <v>0</v>
      </c>
      <c r="E47" s="108">
        <v>0</v>
      </c>
      <c r="F47" s="109">
        <v>0</v>
      </c>
      <c r="G47" s="110">
        <v>1</v>
      </c>
      <c r="H47" s="110"/>
      <c r="I47" s="111"/>
      <c r="J47" s="112">
        <f t="shared" si="206"/>
        <v>0</v>
      </c>
      <c r="K47" s="112">
        <f t="shared" si="207"/>
        <v>3.3500000000931323</v>
      </c>
      <c r="L47" s="112">
        <f t="shared" si="181"/>
        <v>0</v>
      </c>
      <c r="M47" s="112">
        <f t="shared" si="182"/>
        <v>0</v>
      </c>
      <c r="N47" s="112">
        <f t="shared" si="183"/>
        <v>0</v>
      </c>
      <c r="O47" s="112">
        <f t="shared" si="184"/>
        <v>0</v>
      </c>
      <c r="P47" s="112">
        <f t="shared" si="185"/>
        <v>0</v>
      </c>
      <c r="Q47" s="112">
        <f t="shared" si="186"/>
        <v>0</v>
      </c>
      <c r="R47" s="113"/>
      <c r="S47" s="113"/>
      <c r="T47" s="113"/>
      <c r="U47" s="114"/>
      <c r="V47">
        <f t="shared" si="187"/>
        <v>0</v>
      </c>
      <c r="W47">
        <f t="shared" si="187"/>
        <v>0</v>
      </c>
      <c r="X47">
        <f t="shared" si="187"/>
        <v>0</v>
      </c>
      <c r="Y47">
        <f t="shared" si="187"/>
        <v>0</v>
      </c>
      <c r="Z47">
        <f t="shared" si="188"/>
        <v>0</v>
      </c>
      <c r="AA47">
        <f t="shared" si="189"/>
        <v>0</v>
      </c>
      <c r="AB47">
        <f t="shared" si="190"/>
        <v>0</v>
      </c>
      <c r="AC47">
        <f t="shared" si="191"/>
        <v>0</v>
      </c>
      <c r="AD47">
        <f t="shared" si="191"/>
        <v>0</v>
      </c>
      <c r="AE47">
        <f t="shared" si="191"/>
        <v>0</v>
      </c>
      <c r="AF47">
        <f t="shared" si="191"/>
        <v>0</v>
      </c>
      <c r="AG47">
        <f t="shared" si="192"/>
        <v>0</v>
      </c>
      <c r="AH47">
        <f t="shared" si="192"/>
        <v>0</v>
      </c>
      <c r="AI47">
        <f t="shared" si="192"/>
        <v>0</v>
      </c>
      <c r="AJ47">
        <f t="shared" si="192"/>
        <v>0</v>
      </c>
      <c r="AK47">
        <f t="shared" si="193"/>
        <v>0</v>
      </c>
      <c r="AL47">
        <f t="shared" si="193"/>
        <v>0</v>
      </c>
      <c r="AM47">
        <f t="shared" si="193"/>
        <v>0</v>
      </c>
      <c r="AN47">
        <f t="shared" si="193"/>
        <v>0</v>
      </c>
      <c r="AO47">
        <f t="shared" si="194"/>
        <v>0</v>
      </c>
      <c r="AP47">
        <f t="shared" si="195"/>
        <v>0</v>
      </c>
      <c r="AQ47" s="4">
        <f t="shared" ref="AQ47" si="239">IF(G47=0,0,IF(OR(G46&gt;=4,G47&gt;=4)=TRUE,0,IF(AND(J46=0,J47=0)=TRUE,0,IF((AS46+AS47)&lt;=$T$9,0,IF((AS46+AS47)&gt;$T$9,IF(J47=0,IF(((C46+E46)*24)+$T$8&gt;(B48+D46)*24,IF(((((C46+E46)*24)+$T$8)-((B48+D46)*24)-AR48)&gt;0,(((C46+E46)*24)+$T$8)-((B48+D46)*24)-AR48,IF(((C47+E47)*24)+$T$8&gt;(B48+D46)*24,IF(((((C47+E47)*24)+$T$8)-((B48+D46)*24)-AR48)&gt;0,(((C47+E47)*24)+$T$8)-((B48+D46)*24)-AR48,0))))))))))</f>
        <v>0</v>
      </c>
      <c r="AS47" s="4">
        <f t="shared" si="197"/>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09"/>
        <v>42954</v>
      </c>
      <c r="B48" s="74">
        <f>B46+1</f>
        <v>42954</v>
      </c>
      <c r="C48" s="74">
        <f t="shared" si="180"/>
        <v>42954</v>
      </c>
      <c r="D48" s="75">
        <v>0.79166666666666663</v>
      </c>
      <c r="E48" s="76">
        <v>0.98611111111111116</v>
      </c>
      <c r="F48" s="77">
        <v>0</v>
      </c>
      <c r="G48" s="78">
        <v>2</v>
      </c>
      <c r="H48" s="78"/>
      <c r="I48" s="79"/>
      <c r="J48" s="80">
        <f t="shared" si="206"/>
        <v>4.6666666666860692</v>
      </c>
      <c r="K48" s="80">
        <f t="shared" si="207"/>
        <v>8.0166666667792015</v>
      </c>
      <c r="L48" s="80">
        <f t="shared" si="181"/>
        <v>0</v>
      </c>
      <c r="M48" s="80">
        <f t="shared" si="182"/>
        <v>0</v>
      </c>
      <c r="N48" s="80">
        <f t="shared" si="183"/>
        <v>0</v>
      </c>
      <c r="O48" s="80">
        <f t="shared" si="184"/>
        <v>0</v>
      </c>
      <c r="P48" s="80">
        <f t="shared" si="185"/>
        <v>4.6666666666860692</v>
      </c>
      <c r="Q48" s="80">
        <f t="shared" si="186"/>
        <v>0</v>
      </c>
      <c r="R48" s="81" t="s">
        <v>137</v>
      </c>
      <c r="S48" s="81"/>
      <c r="T48" s="81"/>
      <c r="U48" s="82"/>
      <c r="V48">
        <f t="shared" si="187"/>
        <v>0</v>
      </c>
      <c r="W48">
        <f t="shared" si="187"/>
        <v>0</v>
      </c>
      <c r="X48">
        <f t="shared" si="187"/>
        <v>0</v>
      </c>
      <c r="Y48">
        <f t="shared" si="187"/>
        <v>0</v>
      </c>
      <c r="Z48">
        <f t="shared" si="188"/>
        <v>4.6666666666860692</v>
      </c>
      <c r="AA48">
        <f t="shared" si="189"/>
        <v>0</v>
      </c>
      <c r="AB48">
        <f t="shared" si="190"/>
        <v>0</v>
      </c>
      <c r="AC48">
        <f t="shared" si="191"/>
        <v>0</v>
      </c>
      <c r="AD48">
        <f t="shared" si="191"/>
        <v>0</v>
      </c>
      <c r="AE48">
        <f t="shared" si="191"/>
        <v>0</v>
      </c>
      <c r="AF48">
        <f t="shared" si="191"/>
        <v>0</v>
      </c>
      <c r="AG48">
        <f t="shared" si="192"/>
        <v>0</v>
      </c>
      <c r="AH48">
        <f t="shared" si="192"/>
        <v>0</v>
      </c>
      <c r="AI48">
        <f t="shared" si="192"/>
        <v>0</v>
      </c>
      <c r="AJ48">
        <f t="shared" si="192"/>
        <v>0</v>
      </c>
      <c r="AK48">
        <f t="shared" si="193"/>
        <v>0</v>
      </c>
      <c r="AL48">
        <f t="shared" si="193"/>
        <v>0</v>
      </c>
      <c r="AM48">
        <f t="shared" si="193"/>
        <v>0</v>
      </c>
      <c r="AN48">
        <f t="shared" si="193"/>
        <v>0</v>
      </c>
      <c r="AO48">
        <f t="shared" si="194"/>
        <v>0</v>
      </c>
      <c r="AP48">
        <f t="shared" si="195"/>
        <v>0</v>
      </c>
      <c r="AR48" s="4">
        <f t="shared" ref="AR48" si="240">IF(G48=0,0,IF(OR(G46&gt;=4,G47&gt;=4)=TRUE,0,IF(J48=0,0,IF(AND(J47&gt;0,(((B48+D48)-(C47+E47))*24)&lt;$T$8)=TRUE,$T$8-(((B48+D48)-(C47+E47))*24),IF(AND(J46&gt;0,(((B48+D48)-(C46+E46))*24)&lt;$T$8)=TRUE,$T$8-(((B48+D48)-(C46+E46))*24),0)))))</f>
        <v>0</v>
      </c>
      <c r="AS48" s="4">
        <f t="shared" si="197"/>
        <v>4.6666666666860692</v>
      </c>
      <c r="AT48">
        <f>IF(AND(G48=1,J48&gt;0)=TRUE,1,0)</f>
        <v>0</v>
      </c>
      <c r="AU48">
        <f t="shared" ref="AU48" si="241">IF(G48=2,1,0)</f>
        <v>1</v>
      </c>
      <c r="AV48">
        <f t="shared" ref="AV48" si="242">IF(G48=3,1,0)</f>
        <v>0</v>
      </c>
      <c r="AW48">
        <f t="shared" ref="AW48" si="243">IF(G48=4,1,0)</f>
        <v>0</v>
      </c>
      <c r="AX48">
        <f t="shared" ref="AX48" si="244">IF(G48=5,1,0)</f>
        <v>0</v>
      </c>
      <c r="AY48">
        <f t="shared" ref="AY48" si="245">IF(G48=6,1,0)</f>
        <v>0</v>
      </c>
      <c r="AZ48">
        <f t="shared" ref="AZ48" si="246">IF(G48=7,1,0)</f>
        <v>0</v>
      </c>
      <c r="BA48">
        <f t="shared" ref="BA48" si="247">IF(G48=8,1,0)</f>
        <v>0</v>
      </c>
      <c r="BB48">
        <f t="shared" ref="BB48" si="248">IF(G48=9,1,0)</f>
        <v>0</v>
      </c>
    </row>
    <row r="49" spans="1:57" ht="9" customHeight="1">
      <c r="A49" s="105">
        <f>B48</f>
        <v>42954</v>
      </c>
      <c r="B49" s="106">
        <f>C48</f>
        <v>42954</v>
      </c>
      <c r="C49" s="106">
        <f t="shared" si="180"/>
        <v>42954</v>
      </c>
      <c r="D49" s="107">
        <v>0</v>
      </c>
      <c r="E49" s="108">
        <v>0</v>
      </c>
      <c r="F49" s="109">
        <v>0</v>
      </c>
      <c r="G49" s="110">
        <v>1</v>
      </c>
      <c r="H49" s="110"/>
      <c r="I49" s="111"/>
      <c r="J49" s="112">
        <f t="shared" si="206"/>
        <v>0</v>
      </c>
      <c r="K49" s="112">
        <f t="shared" si="207"/>
        <v>8.0166666667792015</v>
      </c>
      <c r="L49" s="112">
        <f t="shared" si="181"/>
        <v>0</v>
      </c>
      <c r="M49" s="112">
        <f t="shared" si="182"/>
        <v>0</v>
      </c>
      <c r="N49" s="112" t="b">
        <f t="shared" si="183"/>
        <v>0</v>
      </c>
      <c r="O49" s="112">
        <f t="shared" si="184"/>
        <v>0</v>
      </c>
      <c r="P49" s="112">
        <f t="shared" si="185"/>
        <v>0</v>
      </c>
      <c r="Q49" s="112">
        <f t="shared" si="186"/>
        <v>0</v>
      </c>
      <c r="R49" s="113"/>
      <c r="S49" s="113"/>
      <c r="T49" s="113"/>
      <c r="U49" s="114"/>
      <c r="V49">
        <f t="shared" si="187"/>
        <v>0</v>
      </c>
      <c r="W49">
        <f t="shared" si="187"/>
        <v>0</v>
      </c>
      <c r="X49" t="b">
        <f t="shared" si="187"/>
        <v>0</v>
      </c>
      <c r="Y49">
        <f t="shared" si="187"/>
        <v>0</v>
      </c>
      <c r="Z49">
        <f t="shared" si="188"/>
        <v>0</v>
      </c>
      <c r="AA49">
        <f t="shared" si="189"/>
        <v>0</v>
      </c>
      <c r="AB49">
        <f t="shared" si="190"/>
        <v>0</v>
      </c>
      <c r="AC49">
        <f t="shared" si="191"/>
        <v>0</v>
      </c>
      <c r="AD49">
        <f t="shared" si="191"/>
        <v>0</v>
      </c>
      <c r="AE49">
        <f t="shared" si="191"/>
        <v>0</v>
      </c>
      <c r="AF49">
        <f t="shared" si="191"/>
        <v>0</v>
      </c>
      <c r="AG49">
        <f t="shared" si="192"/>
        <v>0</v>
      </c>
      <c r="AH49">
        <f t="shared" si="192"/>
        <v>0</v>
      </c>
      <c r="AI49">
        <f t="shared" si="192"/>
        <v>0</v>
      </c>
      <c r="AJ49">
        <f t="shared" si="192"/>
        <v>0</v>
      </c>
      <c r="AK49">
        <f t="shared" si="193"/>
        <v>0</v>
      </c>
      <c r="AL49">
        <f t="shared" si="193"/>
        <v>0</v>
      </c>
      <c r="AM49">
        <f t="shared" si="193"/>
        <v>0</v>
      </c>
      <c r="AN49">
        <f t="shared" si="193"/>
        <v>0</v>
      </c>
      <c r="AO49">
        <f t="shared" si="194"/>
        <v>0</v>
      </c>
      <c r="AP49">
        <f t="shared" si="195"/>
        <v>0</v>
      </c>
      <c r="AQ49" s="4">
        <f t="shared" ref="AQ49" si="249">IF(G49=0,0,IF(OR(G48&gt;=4,G49&gt;=4)=TRUE,0,IF(AND(J48=0,J49=0)=TRUE,0,IF((AS48+AS49)&lt;=$T$9,0,IF((AS48+AS49)&gt;$T$9,IF(J49=0,IF(((C48+E48)*24)+$T$8&gt;(B50+D48)*24,IF(((((C48+E48)*24)+$T$8)-((B50+D48)*24)-AR50)&gt;0,(((C48+E48)*24)+$T$8)-((B50+D48)*24)-AR50,IF(((C49+E49)*24)+$T$8&gt;(B50+D48)*24,IF(((((C49+E49)*24)+$T$8)-((B50+D48)*24)-AR50)&gt;0,(((C49+E49)*24)+$T$8)-((B50+D48)*24)-AR50,0))))))))))</f>
        <v>0</v>
      </c>
      <c r="AS49" s="4">
        <f t="shared" si="197"/>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1</v>
      </c>
      <c r="BD49">
        <f>IF(BC49&gt;13,1,0)</f>
        <v>0</v>
      </c>
      <c r="BE49">
        <f>IF($J48+$J49&gt;0,$BC47+1,0)</f>
        <v>1</v>
      </c>
    </row>
    <row r="50" spans="1:57" ht="9" customHeight="1">
      <c r="A50" s="73">
        <f t="shared" si="209"/>
        <v>42955</v>
      </c>
      <c r="B50" s="74">
        <f>B48+1</f>
        <v>42955</v>
      </c>
      <c r="C50" s="74">
        <f t="shared" si="180"/>
        <v>42955</v>
      </c>
      <c r="D50" s="75">
        <v>0.79166666666666663</v>
      </c>
      <c r="E50" s="76">
        <v>0.90972222222222221</v>
      </c>
      <c r="F50" s="77">
        <v>0</v>
      </c>
      <c r="G50" s="78">
        <v>1</v>
      </c>
      <c r="H50" s="78"/>
      <c r="I50" s="79"/>
      <c r="J50" s="80">
        <f t="shared" si="206"/>
        <v>2.8333333333139308</v>
      </c>
      <c r="K50" s="80">
        <f t="shared" si="207"/>
        <v>10.850000000093132</v>
      </c>
      <c r="L50" s="80">
        <f t="shared" si="181"/>
        <v>0</v>
      </c>
      <c r="M50" s="80">
        <f t="shared" si="182"/>
        <v>2.8333333333139308</v>
      </c>
      <c r="N50" s="80" t="b">
        <f t="shared" si="183"/>
        <v>0</v>
      </c>
      <c r="O50" s="80">
        <f t="shared" si="184"/>
        <v>0</v>
      </c>
      <c r="P50" s="80">
        <f t="shared" si="185"/>
        <v>0</v>
      </c>
      <c r="Q50" s="80">
        <f t="shared" si="186"/>
        <v>0</v>
      </c>
      <c r="R50" s="81"/>
      <c r="S50" s="81"/>
      <c r="T50" s="81"/>
      <c r="U50" s="82"/>
      <c r="V50">
        <f t="shared" si="187"/>
        <v>0</v>
      </c>
      <c r="W50">
        <f t="shared" si="187"/>
        <v>2.8333333333139308</v>
      </c>
      <c r="X50" t="b">
        <f t="shared" si="187"/>
        <v>0</v>
      </c>
      <c r="Y50">
        <f t="shared" si="187"/>
        <v>0</v>
      </c>
      <c r="Z50">
        <f t="shared" si="188"/>
        <v>0</v>
      </c>
      <c r="AA50">
        <f t="shared" si="189"/>
        <v>0</v>
      </c>
      <c r="AB50">
        <f t="shared" si="190"/>
        <v>0</v>
      </c>
      <c r="AC50">
        <f t="shared" si="191"/>
        <v>0</v>
      </c>
      <c r="AD50">
        <f t="shared" si="191"/>
        <v>0</v>
      </c>
      <c r="AE50">
        <f t="shared" si="191"/>
        <v>0</v>
      </c>
      <c r="AF50">
        <f t="shared" si="191"/>
        <v>0</v>
      </c>
      <c r="AG50">
        <f t="shared" si="192"/>
        <v>0</v>
      </c>
      <c r="AH50">
        <f t="shared" si="192"/>
        <v>0</v>
      </c>
      <c r="AI50">
        <f t="shared" si="192"/>
        <v>0</v>
      </c>
      <c r="AJ50">
        <f t="shared" si="192"/>
        <v>0</v>
      </c>
      <c r="AK50">
        <f t="shared" si="193"/>
        <v>0</v>
      </c>
      <c r="AL50">
        <f t="shared" si="193"/>
        <v>0</v>
      </c>
      <c r="AM50">
        <f t="shared" si="193"/>
        <v>0</v>
      </c>
      <c r="AN50">
        <f t="shared" si="193"/>
        <v>0</v>
      </c>
      <c r="AO50">
        <f t="shared" si="194"/>
        <v>0</v>
      </c>
      <c r="AP50">
        <f t="shared" si="195"/>
        <v>0</v>
      </c>
      <c r="AR50" s="4">
        <f t="shared" ref="AR50" si="250">IF(G50=0,0,IF(OR(G48&gt;=4,G49&gt;=4)=TRUE,0,IF(J50=0,0,IF(AND(J49&gt;0,(((B50+D50)-(C49+E49))*24)&lt;$T$8)=TRUE,$T$8-(((B50+D50)-(C49+E49))*24),IF(AND(J48&gt;0,(((B50+D50)-(C48+E48))*24)&lt;$T$8)=TRUE,$T$8-(((B50+D50)-(C48+E48))*24),0)))))</f>
        <v>0</v>
      </c>
      <c r="AS50" s="4">
        <f t="shared" si="197"/>
        <v>2.8333333333139308</v>
      </c>
      <c r="AT50">
        <f>IF(AND(G50=1,J50&gt;0)=TRUE,1,0)</f>
        <v>1</v>
      </c>
      <c r="AU50">
        <f t="shared" ref="AU50" si="251">IF(G50=2,1,0)</f>
        <v>0</v>
      </c>
      <c r="AV50">
        <f t="shared" ref="AV50" si="252">IF(G50=3,1,0)</f>
        <v>0</v>
      </c>
      <c r="AW50">
        <f t="shared" ref="AW50" si="253">IF(G50=4,1,0)</f>
        <v>0</v>
      </c>
      <c r="AX50">
        <f t="shared" ref="AX50" si="254">IF(G50=5,1,0)</f>
        <v>0</v>
      </c>
      <c r="AY50">
        <f t="shared" ref="AY50" si="255">IF(G50=6,1,0)</f>
        <v>0</v>
      </c>
      <c r="AZ50">
        <f t="shared" ref="AZ50" si="256">IF(G50=7,1,0)</f>
        <v>0</v>
      </c>
      <c r="BA50">
        <f t="shared" ref="BA50" si="257">IF(G50=8,1,0)</f>
        <v>0</v>
      </c>
      <c r="BB50">
        <f t="shared" ref="BB50" si="258">IF(G50=9,1,0)</f>
        <v>0</v>
      </c>
    </row>
    <row r="51" spans="1:57" ht="9" customHeight="1">
      <c r="A51" s="105">
        <f>B50</f>
        <v>42955</v>
      </c>
      <c r="B51" s="106">
        <f>C50</f>
        <v>42955</v>
      </c>
      <c r="C51" s="106">
        <f t="shared" si="180"/>
        <v>42955</v>
      </c>
      <c r="D51" s="107">
        <v>0</v>
      </c>
      <c r="E51" s="108">
        <v>0</v>
      </c>
      <c r="F51" s="109">
        <v>0</v>
      </c>
      <c r="G51" s="110">
        <v>1</v>
      </c>
      <c r="H51" s="110"/>
      <c r="I51" s="111"/>
      <c r="J51" s="112">
        <f t="shared" si="206"/>
        <v>0</v>
      </c>
      <c r="K51" s="112">
        <f t="shared" si="207"/>
        <v>10.850000000093132</v>
      </c>
      <c r="L51" s="112">
        <f t="shared" si="181"/>
        <v>0</v>
      </c>
      <c r="M51" s="112">
        <f t="shared" si="182"/>
        <v>0</v>
      </c>
      <c r="N51" s="112" t="b">
        <f t="shared" si="183"/>
        <v>0</v>
      </c>
      <c r="O51" s="112">
        <f t="shared" si="184"/>
        <v>0</v>
      </c>
      <c r="P51" s="112">
        <f t="shared" si="185"/>
        <v>0</v>
      </c>
      <c r="Q51" s="112">
        <f t="shared" si="186"/>
        <v>0</v>
      </c>
      <c r="R51" s="113"/>
      <c r="S51" s="113"/>
      <c r="T51" s="113"/>
      <c r="U51" s="114"/>
      <c r="V51">
        <f t="shared" si="187"/>
        <v>0</v>
      </c>
      <c r="W51">
        <f t="shared" si="187"/>
        <v>0</v>
      </c>
      <c r="X51" t="b">
        <f t="shared" si="187"/>
        <v>0</v>
      </c>
      <c r="Y51">
        <f t="shared" si="187"/>
        <v>0</v>
      </c>
      <c r="Z51">
        <f t="shared" si="188"/>
        <v>0</v>
      </c>
      <c r="AA51">
        <f t="shared" si="189"/>
        <v>0</v>
      </c>
      <c r="AB51">
        <f t="shared" si="190"/>
        <v>0</v>
      </c>
      <c r="AC51">
        <f t="shared" si="191"/>
        <v>0</v>
      </c>
      <c r="AD51">
        <f t="shared" si="191"/>
        <v>0</v>
      </c>
      <c r="AE51">
        <f t="shared" si="191"/>
        <v>0</v>
      </c>
      <c r="AF51">
        <f t="shared" si="191"/>
        <v>0</v>
      </c>
      <c r="AG51">
        <f t="shared" si="192"/>
        <v>0</v>
      </c>
      <c r="AH51">
        <f t="shared" si="192"/>
        <v>0</v>
      </c>
      <c r="AI51">
        <f t="shared" si="192"/>
        <v>0</v>
      </c>
      <c r="AJ51">
        <f t="shared" si="192"/>
        <v>0</v>
      </c>
      <c r="AK51">
        <f t="shared" si="193"/>
        <v>0</v>
      </c>
      <c r="AL51">
        <f t="shared" si="193"/>
        <v>0</v>
      </c>
      <c r="AM51">
        <f t="shared" si="193"/>
        <v>0</v>
      </c>
      <c r="AN51">
        <f t="shared" si="193"/>
        <v>0</v>
      </c>
      <c r="AO51">
        <f t="shared" si="194"/>
        <v>0</v>
      </c>
      <c r="AP51">
        <f t="shared" si="195"/>
        <v>0</v>
      </c>
      <c r="AQ51" s="4">
        <f t="shared" ref="AQ51" si="259">IF(G51=0,0,IF(OR(G50&gt;=4,G51&gt;=4)=TRUE,0,IF(AND(J50=0,J51=0)=TRUE,0,IF((AS50+AS51)&lt;=$T$9,0,IF((AS50+AS51)&gt;$T$9,IF(J51=0,IF(((C50+E50)*24)+$T$8&gt;(B52+D50)*24,IF(((((C50+E50)*24)+$T$8)-((B52+D50)*24)-AR52)&gt;0,(((C50+E50)*24)+$T$8)-((B52+D50)*24)-AR52,IF(((C51+E51)*24)+$T$8&gt;(B52+D50)*24,IF(((((C51+E51)*24)+$T$8)-((B52+D50)*24)-AR52)&gt;0,(((C51+E51)*24)+$T$8)-((B52+D50)*24)-AR52,0))))))))))</f>
        <v>0</v>
      </c>
      <c r="AS51" s="4">
        <f t="shared" si="197"/>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2</v>
      </c>
      <c r="BD51">
        <f>IF(BC51&gt;13,1,0)</f>
        <v>0</v>
      </c>
      <c r="BE51">
        <f>IF($J50+$J51&gt;0,$BC49+1,0)</f>
        <v>2</v>
      </c>
    </row>
    <row r="52" spans="1:57" ht="9" customHeight="1">
      <c r="A52" s="73">
        <f t="shared" ref="A52" si="260">B52</f>
        <v>42956</v>
      </c>
      <c r="B52" s="74">
        <f>B50+1</f>
        <v>42956</v>
      </c>
      <c r="C52" s="74">
        <f t="shared" si="180"/>
        <v>42956</v>
      </c>
      <c r="D52" s="75">
        <v>0.79166666666666663</v>
      </c>
      <c r="E52" s="76">
        <v>0.89583333333333337</v>
      </c>
      <c r="F52" s="77">
        <v>0</v>
      </c>
      <c r="G52" s="78">
        <v>1</v>
      </c>
      <c r="H52" s="78"/>
      <c r="I52" s="79"/>
      <c r="J52" s="80">
        <f t="shared" si="206"/>
        <v>2.5000000001164153</v>
      </c>
      <c r="K52" s="80">
        <f t="shared" si="207"/>
        <v>13.350000000209548</v>
      </c>
      <c r="L52" s="80">
        <f t="shared" si="181"/>
        <v>0</v>
      </c>
      <c r="M52" s="80">
        <f t="shared" si="182"/>
        <v>2.5000000001164153</v>
      </c>
      <c r="N52" s="80" t="b">
        <f t="shared" si="183"/>
        <v>0</v>
      </c>
      <c r="O52" s="80">
        <f t="shared" si="184"/>
        <v>0</v>
      </c>
      <c r="P52" s="80">
        <f t="shared" si="185"/>
        <v>0</v>
      </c>
      <c r="Q52" s="80">
        <f t="shared" si="186"/>
        <v>0</v>
      </c>
      <c r="R52" s="81"/>
      <c r="S52" s="81"/>
      <c r="T52" s="81"/>
      <c r="U52" s="82"/>
      <c r="V52">
        <f t="shared" si="187"/>
        <v>0</v>
      </c>
      <c r="W52">
        <f t="shared" si="187"/>
        <v>2.5000000001164153</v>
      </c>
      <c r="X52" t="b">
        <f t="shared" si="187"/>
        <v>0</v>
      </c>
      <c r="Y52">
        <f t="shared" si="187"/>
        <v>0</v>
      </c>
      <c r="Z52">
        <f t="shared" si="188"/>
        <v>0</v>
      </c>
      <c r="AA52">
        <f t="shared" si="189"/>
        <v>0</v>
      </c>
      <c r="AB52">
        <f t="shared" si="190"/>
        <v>0</v>
      </c>
      <c r="AC52">
        <f t="shared" si="191"/>
        <v>0</v>
      </c>
      <c r="AD52">
        <f t="shared" si="191"/>
        <v>0</v>
      </c>
      <c r="AE52">
        <f t="shared" si="191"/>
        <v>0</v>
      </c>
      <c r="AF52">
        <f t="shared" si="191"/>
        <v>0</v>
      </c>
      <c r="AG52">
        <f t="shared" si="192"/>
        <v>0</v>
      </c>
      <c r="AH52">
        <f t="shared" si="192"/>
        <v>0</v>
      </c>
      <c r="AI52">
        <f t="shared" si="192"/>
        <v>0</v>
      </c>
      <c r="AJ52">
        <f t="shared" si="192"/>
        <v>0</v>
      </c>
      <c r="AK52">
        <f t="shared" si="193"/>
        <v>0</v>
      </c>
      <c r="AL52">
        <f t="shared" si="193"/>
        <v>0</v>
      </c>
      <c r="AM52">
        <f t="shared" si="193"/>
        <v>0</v>
      </c>
      <c r="AN52">
        <f t="shared" si="193"/>
        <v>0</v>
      </c>
      <c r="AO52">
        <f t="shared" si="194"/>
        <v>0</v>
      </c>
      <c r="AP52">
        <f t="shared" si="195"/>
        <v>0</v>
      </c>
      <c r="AR52" s="4">
        <f t="shared" ref="AR52" si="261">IF(G52=0,0,IF(OR(G50&gt;=4,G51&gt;=4)=TRUE,0,IF(J52=0,0,IF(AND(J51&gt;0,(((B52+D52)-(C51+E51))*24)&lt;$T$8)=TRUE,$T$8-(((B52+D52)-(C51+E51))*24),IF(AND(J50&gt;0,(((B52+D52)-(C50+E50))*24)&lt;$T$8)=TRUE,$T$8-(((B52+D52)-(C50+E50))*24),0)))))</f>
        <v>0</v>
      </c>
      <c r="AS52" s="4">
        <f t="shared" si="197"/>
        <v>2.5000000001164153</v>
      </c>
      <c r="AT52">
        <f>IF(AND(G52=1,J52&gt;0)=TRUE,1,0)</f>
        <v>1</v>
      </c>
      <c r="AU52">
        <f t="shared" ref="AU52" si="262">IF(G52=2,1,0)</f>
        <v>0</v>
      </c>
      <c r="AV52">
        <f t="shared" ref="AV52" si="263">IF(G52=3,1,0)</f>
        <v>0</v>
      </c>
      <c r="AW52">
        <f t="shared" ref="AW52" si="264">IF(G52=4,1,0)</f>
        <v>0</v>
      </c>
      <c r="AX52">
        <f t="shared" ref="AX52" si="265">IF(G52=5,1,0)</f>
        <v>0</v>
      </c>
      <c r="AY52">
        <f t="shared" ref="AY52" si="266">IF(G52=6,1,0)</f>
        <v>0</v>
      </c>
      <c r="AZ52">
        <f t="shared" ref="AZ52" si="267">IF(G52=7,1,0)</f>
        <v>0</v>
      </c>
      <c r="BA52">
        <f t="shared" ref="BA52" si="268">IF(G52=8,1,0)</f>
        <v>0</v>
      </c>
      <c r="BB52">
        <f t="shared" ref="BB52" si="269">IF(G52=9,1,0)</f>
        <v>0</v>
      </c>
    </row>
    <row r="53" spans="1:57" ht="9" customHeight="1">
      <c r="A53" s="83">
        <f>B52</f>
        <v>42956</v>
      </c>
      <c r="B53" s="84">
        <f>C52</f>
        <v>42956</v>
      </c>
      <c r="C53" s="84">
        <f t="shared" si="180"/>
        <v>42956</v>
      </c>
      <c r="D53" s="85">
        <v>0</v>
      </c>
      <c r="E53" s="86">
        <v>0</v>
      </c>
      <c r="F53" s="87">
        <v>0</v>
      </c>
      <c r="G53" s="88">
        <v>1</v>
      </c>
      <c r="H53" s="88"/>
      <c r="I53" s="89"/>
      <c r="J53" s="90">
        <f t="shared" si="206"/>
        <v>0</v>
      </c>
      <c r="K53" s="90">
        <f t="shared" si="207"/>
        <v>13.350000000209548</v>
      </c>
      <c r="L53" s="90">
        <f t="shared" si="181"/>
        <v>0</v>
      </c>
      <c r="M53" s="90">
        <f t="shared" si="182"/>
        <v>0</v>
      </c>
      <c r="N53" s="90" t="b">
        <f t="shared" si="183"/>
        <v>0</v>
      </c>
      <c r="O53" s="90">
        <f t="shared" si="184"/>
        <v>0</v>
      </c>
      <c r="P53" s="90">
        <f t="shared" si="185"/>
        <v>0</v>
      </c>
      <c r="Q53" s="90">
        <f t="shared" si="186"/>
        <v>0</v>
      </c>
      <c r="R53" s="91"/>
      <c r="S53" s="91"/>
      <c r="T53" s="91"/>
      <c r="U53" s="92"/>
      <c r="V53">
        <f t="shared" si="187"/>
        <v>0</v>
      </c>
      <c r="W53">
        <f t="shared" si="187"/>
        <v>0</v>
      </c>
      <c r="X53" t="b">
        <f t="shared" si="187"/>
        <v>0</v>
      </c>
      <c r="Y53">
        <f t="shared" si="187"/>
        <v>0</v>
      </c>
      <c r="Z53">
        <f t="shared" si="188"/>
        <v>0</v>
      </c>
      <c r="AA53">
        <f t="shared" si="189"/>
        <v>0</v>
      </c>
      <c r="AB53">
        <f t="shared" si="190"/>
        <v>0</v>
      </c>
      <c r="AC53">
        <f t="shared" si="191"/>
        <v>0</v>
      </c>
      <c r="AD53">
        <f t="shared" si="191"/>
        <v>0</v>
      </c>
      <c r="AE53">
        <f t="shared" si="191"/>
        <v>0</v>
      </c>
      <c r="AF53">
        <f t="shared" si="191"/>
        <v>0</v>
      </c>
      <c r="AG53">
        <f t="shared" si="192"/>
        <v>0</v>
      </c>
      <c r="AH53">
        <f t="shared" si="192"/>
        <v>0</v>
      </c>
      <c r="AI53">
        <f t="shared" si="192"/>
        <v>0</v>
      </c>
      <c r="AJ53">
        <f t="shared" si="192"/>
        <v>0</v>
      </c>
      <c r="AK53">
        <f t="shared" si="193"/>
        <v>0</v>
      </c>
      <c r="AL53">
        <f t="shared" si="193"/>
        <v>0</v>
      </c>
      <c r="AM53">
        <f t="shared" si="193"/>
        <v>0</v>
      </c>
      <c r="AN53">
        <f t="shared" si="193"/>
        <v>0</v>
      </c>
      <c r="AO53">
        <f t="shared" si="194"/>
        <v>0</v>
      </c>
      <c r="AP53">
        <f t="shared" si="195"/>
        <v>0</v>
      </c>
      <c r="AQ53" s="4">
        <f t="shared" ref="AQ53" si="270">IF(G53=0,0,IF(OR(G52&gt;=4,G53&gt;=4)=TRUE,0,IF(AND(J52=0,J53=0)=TRUE,0,IF((AS52+AS53)&lt;=$T$9,0,IF((AS52+AS53)&gt;$T$9,IF(J53=0,IF(((C52+E52)*24)+$T$8&gt;(B54+D52)*24,IF(((((C52+E52)*24)+$T$8)-((B54+D52)*24)-AR54)&gt;0,(((C52+E52)*24)+$T$8)-((B54+D52)*24)-AR54,IF(((C53+E53)*24)+$T$8&gt;(B54+D52)*24,IF(((((C53+E53)*24)+$T$8)-((B54+D52)*24)-AR54)&gt;0,(((C53+E53)*24)+$T$8)-((B54+D52)*24)-AR54,0))))))))))</f>
        <v>0</v>
      </c>
      <c r="AS53" s="4">
        <f t="shared" si="197"/>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3</v>
      </c>
      <c r="BD53">
        <f>IF(BC53&gt;13,1,0)</f>
        <v>0</v>
      </c>
      <c r="BE53">
        <f>IF($J52+$J53&gt;0,$BC51+1,0)</f>
        <v>3</v>
      </c>
    </row>
    <row r="54" spans="1:57" ht="9" customHeight="1">
      <c r="A54" s="62">
        <f>B54</f>
        <v>42957</v>
      </c>
      <c r="B54" s="64">
        <f>B52+1</f>
        <v>42957</v>
      </c>
      <c r="C54" s="64">
        <f t="shared" ref="C54:C67" si="271">B54+F54</f>
        <v>42957</v>
      </c>
      <c r="D54" s="65">
        <v>0</v>
      </c>
      <c r="E54" s="66">
        <v>0</v>
      </c>
      <c r="F54" s="67">
        <v>0</v>
      </c>
      <c r="G54" s="68">
        <v>1</v>
      </c>
      <c r="H54" s="68"/>
      <c r="I54" s="69"/>
      <c r="J54" s="70">
        <f>((C54+E54)-(B54+D54))*24</f>
        <v>0</v>
      </c>
      <c r="K54" s="70">
        <f>IF(OR(G54=4,G54&gt;=8)=TRUE,0,J54)</f>
        <v>0</v>
      </c>
      <c r="L54" s="70">
        <f t="shared" ref="L54:L67" si="272">IF(J54-(O54+N54+M54+P54+Q54)&lt;0,0,J54-(O54+N54+M54+P54+Q54))</f>
        <v>0</v>
      </c>
      <c r="M54" s="70">
        <f t="shared" ref="M54:M67" si="273">IF(Q54+P54&gt;0,0,IF(K54-J54&gt;$O$9,0,IF((B54+D54)&gt;(B54+$O$2),J54-O54-N54,IF(((((C54+E54)*24)-((B54+$O$2)*24)))-O54-N54&gt;0,((((C54+E54)*24)-((B54+$O$2)*24)))-O54-N54,0))))</f>
        <v>0</v>
      </c>
      <c r="N54" s="70" t="b">
        <f t="shared" ref="N54:N67" si="274">IF(Q54+P54&gt;0,0,IF(K54-J54&gt;$O$9,0,IF(WEEKDAY(A54,2)&gt;5,J54-O54,IF((B54+D54)&gt;(B54+$O$3),J54-O54,IF(((C54+E54)&gt;(B54+$O$3)),IF(((((C54+E54)-(B54+$O$3))*24)-O54)&gt;0,(((C54+E54)-(B54+$O$3))*24)-O54,0))))))</f>
        <v>0</v>
      </c>
      <c r="O54" s="70">
        <f t="shared" ref="O54:O67" si="275">IF(Q54+P54&gt;0,0,IF((K54-J54)&gt;=$O$9,J54,IF(K54&gt;$O$9,K54-$O$9,0)))</f>
        <v>0</v>
      </c>
      <c r="P54" s="70">
        <f t="shared" ref="P54:P67" si="276">IF(G54=2,J54,0)</f>
        <v>0</v>
      </c>
      <c r="Q54" s="70">
        <f t="shared" ref="Q54:Q67" si="277">IF(G54=3,J54,0)</f>
        <v>0</v>
      </c>
      <c r="R54" s="71"/>
      <c r="S54" s="71"/>
      <c r="T54" s="71"/>
      <c r="U54" s="72"/>
      <c r="V54">
        <f t="shared" ref="V54:Y67" si="278">IF($G54=1,L54,0)</f>
        <v>0</v>
      </c>
      <c r="W54">
        <f t="shared" si="278"/>
        <v>0</v>
      </c>
      <c r="X54" t="b">
        <f t="shared" si="278"/>
        <v>0</v>
      </c>
      <c r="Y54">
        <f t="shared" si="278"/>
        <v>0</v>
      </c>
      <c r="Z54">
        <f t="shared" ref="Z54:Z67" si="279">IF($G54=2,P54,0)</f>
        <v>0</v>
      </c>
      <c r="AA54">
        <f t="shared" ref="AA54:AA67" si="280">IF($G54=3,Q54,0)</f>
        <v>0</v>
      </c>
      <c r="AB54">
        <f t="shared" ref="AB54:AB67" si="281">IF($G54=4,H54,0)</f>
        <v>0</v>
      </c>
      <c r="AC54">
        <f t="shared" ref="AC54:AF67" si="282">IF($G54=5,L54,0)</f>
        <v>0</v>
      </c>
      <c r="AD54">
        <f t="shared" si="282"/>
        <v>0</v>
      </c>
      <c r="AE54">
        <f t="shared" si="282"/>
        <v>0</v>
      </c>
      <c r="AF54">
        <f t="shared" si="282"/>
        <v>0</v>
      </c>
      <c r="AG54">
        <f t="shared" ref="AG54:AJ67" si="283">IF($G54=6,L54,0)</f>
        <v>0</v>
      </c>
      <c r="AH54">
        <f t="shared" si="283"/>
        <v>0</v>
      </c>
      <c r="AI54">
        <f t="shared" si="283"/>
        <v>0</v>
      </c>
      <c r="AJ54">
        <f t="shared" si="283"/>
        <v>0</v>
      </c>
      <c r="AK54">
        <f t="shared" ref="AK54:AN67" si="284">IF($G54=7,L54,0)</f>
        <v>0</v>
      </c>
      <c r="AL54">
        <f t="shared" si="284"/>
        <v>0</v>
      </c>
      <c r="AM54">
        <f t="shared" si="284"/>
        <v>0</v>
      </c>
      <c r="AN54">
        <f t="shared" si="284"/>
        <v>0</v>
      </c>
      <c r="AO54">
        <f t="shared" ref="AO54:AO67" si="285">IF($G54=8,H54,0)</f>
        <v>0</v>
      </c>
      <c r="AP54">
        <f t="shared" ref="AP54:AP67" si="286">IF($G54=9,H54,0)</f>
        <v>0</v>
      </c>
      <c r="AR54" s="4">
        <f t="shared" ref="AR54" si="287">IF(G54=0,0,IF(OR(G52&gt;=4,G53&gt;=4)=TRUE,0,IF(J54=0,0,IF(AND(J53&gt;0,(((B54+D54)-(C53+E53))*24)&lt;$T$8)=TRUE,$T$8-(((B54+D54)-(C53+E53))*24),IF(AND(J52&gt;0,(((B54+D54)-(C52+E52))*24)&lt;$T$8)=TRUE,$T$8-(((B54+D54)-(C52+E52))*24),0)))))</f>
        <v>0</v>
      </c>
      <c r="AS54" s="4">
        <f t="shared" ref="AS54:AS67" si="288">IF(AND(G54&gt;=1,G54&lt;=3)=TRUE,J54,0)</f>
        <v>0</v>
      </c>
      <c r="AT54">
        <f>IF(AND(G54=1,J54&gt;0)=TRUE,1,0)</f>
        <v>0</v>
      </c>
      <c r="AU54">
        <f t="shared" ref="AU54" si="289">IF(G54=2,1,0)</f>
        <v>0</v>
      </c>
      <c r="AV54">
        <f t="shared" ref="AV54" si="290">IF(G54=3,1,0)</f>
        <v>0</v>
      </c>
      <c r="AW54">
        <f t="shared" ref="AW54" si="291">IF(G54=4,1,0)</f>
        <v>0</v>
      </c>
      <c r="AX54">
        <f t="shared" ref="AX54" si="292">IF(G54=5,1,0)</f>
        <v>0</v>
      </c>
      <c r="AY54">
        <f t="shared" ref="AY54" si="293">IF(G54=6,1,0)</f>
        <v>0</v>
      </c>
      <c r="AZ54">
        <f t="shared" ref="AZ54" si="294">IF(G54=7,1,0)</f>
        <v>0</v>
      </c>
      <c r="BA54">
        <f t="shared" ref="BA54" si="295">IF(G54=8,1,0)</f>
        <v>0</v>
      </c>
      <c r="BB54">
        <f t="shared" ref="BB54" si="296">IF(G54=9,1,0)</f>
        <v>0</v>
      </c>
    </row>
    <row r="55" spans="1:57" ht="9" customHeight="1">
      <c r="A55" s="105">
        <f>B54</f>
        <v>42957</v>
      </c>
      <c r="B55" s="106">
        <f>C54</f>
        <v>42957</v>
      </c>
      <c r="C55" s="106">
        <f t="shared" si="271"/>
        <v>42957</v>
      </c>
      <c r="D55" s="107">
        <v>0</v>
      </c>
      <c r="E55" s="108">
        <v>0</v>
      </c>
      <c r="F55" s="109">
        <v>0</v>
      </c>
      <c r="G55" s="110">
        <v>1</v>
      </c>
      <c r="H55" s="110"/>
      <c r="I55" s="111"/>
      <c r="J55" s="112">
        <f t="shared" ref="J55:J67" si="297">((C55+E55)-(B55+D55))*24</f>
        <v>0</v>
      </c>
      <c r="K55" s="112">
        <f t="shared" ref="K55:K67" si="298">IF(OR(G55=4,G55&gt;=8)=TRUE,K54,K54+J55)</f>
        <v>0</v>
      </c>
      <c r="L55" s="112">
        <f t="shared" si="272"/>
        <v>0</v>
      </c>
      <c r="M55" s="112">
        <f t="shared" si="273"/>
        <v>0</v>
      </c>
      <c r="N55" s="112" t="b">
        <f t="shared" si="274"/>
        <v>0</v>
      </c>
      <c r="O55" s="112">
        <f t="shared" si="275"/>
        <v>0</v>
      </c>
      <c r="P55" s="112">
        <f t="shared" si="276"/>
        <v>0</v>
      </c>
      <c r="Q55" s="112">
        <f t="shared" si="277"/>
        <v>0</v>
      </c>
      <c r="R55" s="113"/>
      <c r="S55" s="113"/>
      <c r="T55" s="113"/>
      <c r="U55" s="114"/>
      <c r="V55">
        <f t="shared" si="278"/>
        <v>0</v>
      </c>
      <c r="W55">
        <f t="shared" si="278"/>
        <v>0</v>
      </c>
      <c r="X55" t="b">
        <f t="shared" si="278"/>
        <v>0</v>
      </c>
      <c r="Y55">
        <f t="shared" si="278"/>
        <v>0</v>
      </c>
      <c r="Z55">
        <f t="shared" si="279"/>
        <v>0</v>
      </c>
      <c r="AA55">
        <f t="shared" si="280"/>
        <v>0</v>
      </c>
      <c r="AB55">
        <f t="shared" si="281"/>
        <v>0</v>
      </c>
      <c r="AC55">
        <f t="shared" si="282"/>
        <v>0</v>
      </c>
      <c r="AD55">
        <f t="shared" si="282"/>
        <v>0</v>
      </c>
      <c r="AE55">
        <f t="shared" si="282"/>
        <v>0</v>
      </c>
      <c r="AF55">
        <f t="shared" si="282"/>
        <v>0</v>
      </c>
      <c r="AG55">
        <f t="shared" si="283"/>
        <v>0</v>
      </c>
      <c r="AH55">
        <f t="shared" si="283"/>
        <v>0</v>
      </c>
      <c r="AI55">
        <f t="shared" si="283"/>
        <v>0</v>
      </c>
      <c r="AJ55">
        <f t="shared" si="283"/>
        <v>0</v>
      </c>
      <c r="AK55">
        <f t="shared" si="284"/>
        <v>0</v>
      </c>
      <c r="AL55">
        <f t="shared" si="284"/>
        <v>0</v>
      </c>
      <c r="AM55">
        <f t="shared" si="284"/>
        <v>0</v>
      </c>
      <c r="AN55">
        <f t="shared" si="284"/>
        <v>0</v>
      </c>
      <c r="AO55">
        <f t="shared" si="285"/>
        <v>0</v>
      </c>
      <c r="AP55">
        <f t="shared" si="286"/>
        <v>0</v>
      </c>
      <c r="AQ55" s="4">
        <f t="shared" ref="AQ55" si="299">IF(G55=0,0,IF(OR(G54&gt;=4,G55&gt;=4)=TRUE,0,IF(AND(J54=0,J55=0)=TRUE,0,IF((AS54+AS55)&lt;=$T$9,0,IF((AS54+AS55)&gt;$T$9,IF(J55=0,IF(((C54+E54)*24)+$T$8&gt;(B56+D54)*24,IF(((((C54+E54)*24)+$T$8)-((B56+D54)*24)-AR56)&gt;0,(((C54+E54)*24)+$T$8)-((B56+D54)*24)-AR56,IF(((C55+E55)*24)+$T$8&gt;(B56+D54)*24,IF(((((C55+E55)*24)+$T$8)-((B56+D54)*24)-AR56)&gt;0,(((C55+E55)*24)+$T$8)-((B56+D54)*24)-AR56,0))))))))))</f>
        <v>0</v>
      </c>
      <c r="AS55" s="4">
        <f t="shared" si="288"/>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0">B56</f>
        <v>42958</v>
      </c>
      <c r="B56" s="74">
        <f>B54+1</f>
        <v>42958</v>
      </c>
      <c r="C56" s="74">
        <f t="shared" si="271"/>
        <v>42958</v>
      </c>
      <c r="D56" s="75">
        <v>0.70833333333333337</v>
      </c>
      <c r="E56" s="76">
        <v>0.84722222222222221</v>
      </c>
      <c r="F56" s="77">
        <v>0</v>
      </c>
      <c r="G56" s="78">
        <v>1</v>
      </c>
      <c r="H56" s="78"/>
      <c r="I56" s="79"/>
      <c r="J56" s="80">
        <f t="shared" si="297"/>
        <v>3.3333333331975155</v>
      </c>
      <c r="K56" s="80">
        <f t="shared" si="298"/>
        <v>3.3333333331975155</v>
      </c>
      <c r="L56" s="80">
        <f t="shared" si="272"/>
        <v>0</v>
      </c>
      <c r="M56" s="80">
        <f t="shared" si="273"/>
        <v>3.3333333332557231</v>
      </c>
      <c r="N56" s="80" t="b">
        <f t="shared" si="274"/>
        <v>0</v>
      </c>
      <c r="O56" s="80">
        <f t="shared" si="275"/>
        <v>0</v>
      </c>
      <c r="P56" s="80">
        <f t="shared" si="276"/>
        <v>0</v>
      </c>
      <c r="Q56" s="80">
        <f t="shared" si="277"/>
        <v>0</v>
      </c>
      <c r="R56" s="81"/>
      <c r="S56" s="81"/>
      <c r="T56" s="81"/>
      <c r="U56" s="82"/>
      <c r="V56">
        <f t="shared" si="278"/>
        <v>0</v>
      </c>
      <c r="W56">
        <f t="shared" si="278"/>
        <v>3.3333333332557231</v>
      </c>
      <c r="X56" t="b">
        <f t="shared" si="278"/>
        <v>0</v>
      </c>
      <c r="Y56">
        <f t="shared" si="278"/>
        <v>0</v>
      </c>
      <c r="Z56">
        <f t="shared" si="279"/>
        <v>0</v>
      </c>
      <c r="AA56">
        <f t="shared" si="280"/>
        <v>0</v>
      </c>
      <c r="AB56">
        <f t="shared" si="281"/>
        <v>0</v>
      </c>
      <c r="AC56">
        <f t="shared" si="282"/>
        <v>0</v>
      </c>
      <c r="AD56">
        <f t="shared" si="282"/>
        <v>0</v>
      </c>
      <c r="AE56">
        <f t="shared" si="282"/>
        <v>0</v>
      </c>
      <c r="AF56">
        <f t="shared" si="282"/>
        <v>0</v>
      </c>
      <c r="AG56">
        <f t="shared" si="283"/>
        <v>0</v>
      </c>
      <c r="AH56">
        <f t="shared" si="283"/>
        <v>0</v>
      </c>
      <c r="AI56">
        <f t="shared" si="283"/>
        <v>0</v>
      </c>
      <c r="AJ56">
        <f t="shared" si="283"/>
        <v>0</v>
      </c>
      <c r="AK56">
        <f t="shared" si="284"/>
        <v>0</v>
      </c>
      <c r="AL56">
        <f t="shared" si="284"/>
        <v>0</v>
      </c>
      <c r="AM56">
        <f t="shared" si="284"/>
        <v>0</v>
      </c>
      <c r="AN56">
        <f t="shared" si="284"/>
        <v>0</v>
      </c>
      <c r="AO56">
        <f t="shared" si="285"/>
        <v>0</v>
      </c>
      <c r="AP56">
        <f t="shared" si="286"/>
        <v>0</v>
      </c>
      <c r="AR56" s="4">
        <f t="shared" ref="AR56" si="301">IF(G56=0,0,IF(OR(G54&gt;=4,G55&gt;=4)=TRUE,0,IF(J56=0,0,IF(AND(J55&gt;0,(((B56+D56)-(C55+E55))*24)&lt;$T$8)=TRUE,$T$8-(((B56+D56)-(C55+E55))*24),IF(AND(J54&gt;0,(((B56+D56)-(C54+E54))*24)&lt;$T$8)=TRUE,$T$8-(((B56+D56)-(C54+E54))*24),0)))))</f>
        <v>0</v>
      </c>
      <c r="AS56" s="4">
        <f t="shared" si="288"/>
        <v>3.3333333331975155</v>
      </c>
      <c r="AT56">
        <f>IF(AND(G56=1,J56&gt;0)=TRUE,1,0)</f>
        <v>1</v>
      </c>
      <c r="AU56">
        <f t="shared" ref="AU56" si="302">IF(G56=2,1,0)</f>
        <v>0</v>
      </c>
      <c r="AV56">
        <f t="shared" ref="AV56" si="303">IF(G56=3,1,0)</f>
        <v>0</v>
      </c>
      <c r="AW56">
        <f t="shared" ref="AW56" si="304">IF(G56=4,1,0)</f>
        <v>0</v>
      </c>
      <c r="AX56">
        <f t="shared" ref="AX56" si="305">IF(G56=5,1,0)</f>
        <v>0</v>
      </c>
      <c r="AY56">
        <f t="shared" ref="AY56" si="306">IF(G56=6,1,0)</f>
        <v>0</v>
      </c>
      <c r="AZ56">
        <f t="shared" ref="AZ56" si="307">IF(G56=7,1,0)</f>
        <v>0</v>
      </c>
      <c r="BA56">
        <f t="shared" ref="BA56" si="308">IF(G56=8,1,0)</f>
        <v>0</v>
      </c>
      <c r="BB56">
        <f t="shared" ref="BB56" si="309">IF(G56=9,1,0)</f>
        <v>0</v>
      </c>
    </row>
    <row r="57" spans="1:57" ht="9" customHeight="1">
      <c r="A57" s="105">
        <f>B56</f>
        <v>42958</v>
      </c>
      <c r="B57" s="106">
        <f>C56</f>
        <v>42958</v>
      </c>
      <c r="C57" s="106">
        <f t="shared" si="271"/>
        <v>42958</v>
      </c>
      <c r="D57" s="107">
        <v>0</v>
      </c>
      <c r="E57" s="108">
        <v>0</v>
      </c>
      <c r="F57" s="109">
        <v>0</v>
      </c>
      <c r="G57" s="110">
        <v>1</v>
      </c>
      <c r="H57" s="110"/>
      <c r="I57" s="111"/>
      <c r="J57" s="112">
        <f t="shared" si="297"/>
        <v>0</v>
      </c>
      <c r="K57" s="112">
        <f t="shared" si="298"/>
        <v>3.3333333331975155</v>
      </c>
      <c r="L57" s="112">
        <f t="shared" si="272"/>
        <v>0</v>
      </c>
      <c r="M57" s="112">
        <f t="shared" si="273"/>
        <v>0</v>
      </c>
      <c r="N57" s="112" t="b">
        <f t="shared" si="274"/>
        <v>0</v>
      </c>
      <c r="O57" s="112">
        <f t="shared" si="275"/>
        <v>0</v>
      </c>
      <c r="P57" s="112">
        <f t="shared" si="276"/>
        <v>0</v>
      </c>
      <c r="Q57" s="112">
        <f t="shared" si="277"/>
        <v>0</v>
      </c>
      <c r="R57" s="113"/>
      <c r="S57" s="113"/>
      <c r="T57" s="113"/>
      <c r="U57" s="114"/>
      <c r="V57">
        <f t="shared" si="278"/>
        <v>0</v>
      </c>
      <c r="W57">
        <f t="shared" si="278"/>
        <v>0</v>
      </c>
      <c r="X57" t="b">
        <f t="shared" si="278"/>
        <v>0</v>
      </c>
      <c r="Y57">
        <f t="shared" si="278"/>
        <v>0</v>
      </c>
      <c r="Z57">
        <f t="shared" si="279"/>
        <v>0</v>
      </c>
      <c r="AA57">
        <f t="shared" si="280"/>
        <v>0</v>
      </c>
      <c r="AB57">
        <f t="shared" si="281"/>
        <v>0</v>
      </c>
      <c r="AC57">
        <f t="shared" si="282"/>
        <v>0</v>
      </c>
      <c r="AD57">
        <f t="shared" si="282"/>
        <v>0</v>
      </c>
      <c r="AE57">
        <f t="shared" si="282"/>
        <v>0</v>
      </c>
      <c r="AF57">
        <f t="shared" si="282"/>
        <v>0</v>
      </c>
      <c r="AG57">
        <f t="shared" si="283"/>
        <v>0</v>
      </c>
      <c r="AH57">
        <f t="shared" si="283"/>
        <v>0</v>
      </c>
      <c r="AI57">
        <f t="shared" si="283"/>
        <v>0</v>
      </c>
      <c r="AJ57">
        <f t="shared" si="283"/>
        <v>0</v>
      </c>
      <c r="AK57">
        <f t="shared" si="284"/>
        <v>0</v>
      </c>
      <c r="AL57">
        <f t="shared" si="284"/>
        <v>0</v>
      </c>
      <c r="AM57">
        <f t="shared" si="284"/>
        <v>0</v>
      </c>
      <c r="AN57">
        <f t="shared" si="284"/>
        <v>0</v>
      </c>
      <c r="AO57">
        <f t="shared" si="285"/>
        <v>0</v>
      </c>
      <c r="AP57">
        <f t="shared" si="286"/>
        <v>0</v>
      </c>
      <c r="AQ57" s="4">
        <f t="shared" ref="AQ57" si="310">IF(G57=0,0,IF(OR(G56&gt;=4,G57&gt;=4)=TRUE,0,IF(AND(J56=0,J57=0)=TRUE,0,IF((AS56+AS57)&lt;=$T$9,0,IF((AS56+AS57)&gt;$T$9,IF(J57=0,IF(((C56+E56)*24)+$T$8&gt;(B58+D56)*24,IF(((((C56+E56)*24)+$T$8)-((B58+D56)*24)-AR58)&gt;0,(((C56+E56)*24)+$T$8)-((B58+D56)*24)-AR58,IF(((C57+E57)*24)+$T$8&gt;(B58+D56)*24,IF(((((C57+E57)*24)+$T$8)-((B58+D56)*24)-AR58)&gt;0,(((C57+E57)*24)+$T$8)-((B58+D56)*24)-AR58,0))))))))))</f>
        <v>0</v>
      </c>
      <c r="AS57" s="4">
        <f t="shared" si="288"/>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1</v>
      </c>
      <c r="BD57">
        <f>IF(BC57&gt;13,1,0)</f>
        <v>0</v>
      </c>
      <c r="BE57">
        <f>IF($J56+$J57&gt;0,$BC55+1,0)</f>
        <v>1</v>
      </c>
    </row>
    <row r="58" spans="1:57" ht="9" customHeight="1">
      <c r="A58" s="73">
        <f t="shared" si="300"/>
        <v>42959</v>
      </c>
      <c r="B58" s="74">
        <f>B56+1</f>
        <v>42959</v>
      </c>
      <c r="C58" s="74">
        <f t="shared" si="271"/>
        <v>42959</v>
      </c>
      <c r="D58" s="75">
        <v>0</v>
      </c>
      <c r="E58" s="76">
        <v>0</v>
      </c>
      <c r="F58" s="77">
        <v>0</v>
      </c>
      <c r="G58" s="78">
        <v>1</v>
      </c>
      <c r="H58" s="78"/>
      <c r="I58" s="79"/>
      <c r="J58" s="80">
        <f t="shared" si="297"/>
        <v>0</v>
      </c>
      <c r="K58" s="80">
        <f t="shared" si="298"/>
        <v>3.3333333331975155</v>
      </c>
      <c r="L58" s="80">
        <f t="shared" si="272"/>
        <v>0</v>
      </c>
      <c r="M58" s="80">
        <f t="shared" si="273"/>
        <v>0</v>
      </c>
      <c r="N58" s="80">
        <f t="shared" si="274"/>
        <v>0</v>
      </c>
      <c r="O58" s="80">
        <f t="shared" si="275"/>
        <v>0</v>
      </c>
      <c r="P58" s="80">
        <f t="shared" si="276"/>
        <v>0</v>
      </c>
      <c r="Q58" s="80">
        <f t="shared" si="277"/>
        <v>0</v>
      </c>
      <c r="R58" s="81"/>
      <c r="S58" s="81"/>
      <c r="T58" s="81"/>
      <c r="U58" s="82"/>
      <c r="V58">
        <f t="shared" si="278"/>
        <v>0</v>
      </c>
      <c r="W58">
        <f t="shared" si="278"/>
        <v>0</v>
      </c>
      <c r="X58">
        <f t="shared" si="278"/>
        <v>0</v>
      </c>
      <c r="Y58">
        <f t="shared" si="278"/>
        <v>0</v>
      </c>
      <c r="Z58">
        <f t="shared" si="279"/>
        <v>0</v>
      </c>
      <c r="AA58">
        <f t="shared" si="280"/>
        <v>0</v>
      </c>
      <c r="AB58">
        <f t="shared" si="281"/>
        <v>0</v>
      </c>
      <c r="AC58">
        <f t="shared" si="282"/>
        <v>0</v>
      </c>
      <c r="AD58">
        <f t="shared" si="282"/>
        <v>0</v>
      </c>
      <c r="AE58">
        <f t="shared" si="282"/>
        <v>0</v>
      </c>
      <c r="AF58">
        <f t="shared" si="282"/>
        <v>0</v>
      </c>
      <c r="AG58">
        <f t="shared" si="283"/>
        <v>0</v>
      </c>
      <c r="AH58">
        <f t="shared" si="283"/>
        <v>0</v>
      </c>
      <c r="AI58">
        <f t="shared" si="283"/>
        <v>0</v>
      </c>
      <c r="AJ58">
        <f t="shared" si="283"/>
        <v>0</v>
      </c>
      <c r="AK58">
        <f t="shared" si="284"/>
        <v>0</v>
      </c>
      <c r="AL58">
        <f t="shared" si="284"/>
        <v>0</v>
      </c>
      <c r="AM58">
        <f t="shared" si="284"/>
        <v>0</v>
      </c>
      <c r="AN58">
        <f t="shared" si="284"/>
        <v>0</v>
      </c>
      <c r="AO58">
        <f t="shared" si="285"/>
        <v>0</v>
      </c>
      <c r="AP58">
        <f t="shared" si="286"/>
        <v>0</v>
      </c>
      <c r="AR58" s="4">
        <f t="shared" ref="AR58" si="311">IF(G58=0,0,IF(OR(G56&gt;=4,G57&gt;=4)=TRUE,0,IF(J58=0,0,IF(AND(J57&gt;0,(((B58+D58)-(C57+E57))*24)&lt;$T$8)=TRUE,$T$8-(((B58+D58)-(C57+E57))*24),IF(AND(J56&gt;0,(((B58+D58)-(C56+E56))*24)&lt;$T$8)=TRUE,$T$8-(((B58+D58)-(C56+E56))*24),0)))))</f>
        <v>0</v>
      </c>
      <c r="AS58" s="4">
        <f t="shared" si="288"/>
        <v>0</v>
      </c>
      <c r="AT58">
        <f>IF(AND(G58=1,J58&gt;0)=TRUE,1,0)</f>
        <v>0</v>
      </c>
      <c r="AU58">
        <f t="shared" ref="AU58" si="312">IF(G58=2,1,0)</f>
        <v>0</v>
      </c>
      <c r="AV58">
        <f t="shared" ref="AV58" si="313">IF(G58=3,1,0)</f>
        <v>0</v>
      </c>
      <c r="AW58">
        <f t="shared" ref="AW58" si="314">IF(G58=4,1,0)</f>
        <v>0</v>
      </c>
      <c r="AX58">
        <f t="shared" ref="AX58" si="315">IF(G58=5,1,0)</f>
        <v>0</v>
      </c>
      <c r="AY58">
        <f t="shared" ref="AY58" si="316">IF(G58=6,1,0)</f>
        <v>0</v>
      </c>
      <c r="AZ58">
        <f t="shared" ref="AZ58" si="317">IF(G58=7,1,0)</f>
        <v>0</v>
      </c>
      <c r="BA58">
        <f t="shared" ref="BA58" si="318">IF(G58=8,1,0)</f>
        <v>0</v>
      </c>
      <c r="BB58">
        <f t="shared" ref="BB58" si="319">IF(G58=9,1,0)</f>
        <v>0</v>
      </c>
    </row>
    <row r="59" spans="1:57" ht="9" customHeight="1">
      <c r="A59" s="105">
        <f>B58</f>
        <v>42959</v>
      </c>
      <c r="B59" s="106">
        <f>C58</f>
        <v>42959</v>
      </c>
      <c r="C59" s="106">
        <f t="shared" si="271"/>
        <v>42959</v>
      </c>
      <c r="D59" s="107">
        <v>0</v>
      </c>
      <c r="E59" s="108">
        <v>0</v>
      </c>
      <c r="F59" s="109">
        <v>0</v>
      </c>
      <c r="G59" s="110">
        <v>1</v>
      </c>
      <c r="H59" s="110"/>
      <c r="I59" s="111"/>
      <c r="J59" s="112">
        <f t="shared" si="297"/>
        <v>0</v>
      </c>
      <c r="K59" s="112">
        <f t="shared" si="298"/>
        <v>3.3333333331975155</v>
      </c>
      <c r="L59" s="112">
        <f t="shared" si="272"/>
        <v>0</v>
      </c>
      <c r="M59" s="112">
        <f t="shared" si="273"/>
        <v>0</v>
      </c>
      <c r="N59" s="112">
        <f t="shared" si="274"/>
        <v>0</v>
      </c>
      <c r="O59" s="112">
        <f t="shared" si="275"/>
        <v>0</v>
      </c>
      <c r="P59" s="112">
        <f t="shared" si="276"/>
        <v>0</v>
      </c>
      <c r="Q59" s="112">
        <f t="shared" si="277"/>
        <v>0</v>
      </c>
      <c r="R59" s="113"/>
      <c r="S59" s="113"/>
      <c r="T59" s="113"/>
      <c r="U59" s="114"/>
      <c r="V59">
        <f t="shared" si="278"/>
        <v>0</v>
      </c>
      <c r="W59">
        <f t="shared" si="278"/>
        <v>0</v>
      </c>
      <c r="X59">
        <f t="shared" si="278"/>
        <v>0</v>
      </c>
      <c r="Y59">
        <f t="shared" si="278"/>
        <v>0</v>
      </c>
      <c r="Z59">
        <f t="shared" si="279"/>
        <v>0</v>
      </c>
      <c r="AA59">
        <f t="shared" si="280"/>
        <v>0</v>
      </c>
      <c r="AB59">
        <f t="shared" si="281"/>
        <v>0</v>
      </c>
      <c r="AC59">
        <f t="shared" si="282"/>
        <v>0</v>
      </c>
      <c r="AD59">
        <f t="shared" si="282"/>
        <v>0</v>
      </c>
      <c r="AE59">
        <f t="shared" si="282"/>
        <v>0</v>
      </c>
      <c r="AF59">
        <f t="shared" si="282"/>
        <v>0</v>
      </c>
      <c r="AG59">
        <f t="shared" si="283"/>
        <v>0</v>
      </c>
      <c r="AH59">
        <f t="shared" si="283"/>
        <v>0</v>
      </c>
      <c r="AI59">
        <f t="shared" si="283"/>
        <v>0</v>
      </c>
      <c r="AJ59">
        <f t="shared" si="283"/>
        <v>0</v>
      </c>
      <c r="AK59">
        <f t="shared" si="284"/>
        <v>0</v>
      </c>
      <c r="AL59">
        <f t="shared" si="284"/>
        <v>0</v>
      </c>
      <c r="AM59">
        <f t="shared" si="284"/>
        <v>0</v>
      </c>
      <c r="AN59">
        <f t="shared" si="284"/>
        <v>0</v>
      </c>
      <c r="AO59">
        <f t="shared" si="285"/>
        <v>0</v>
      </c>
      <c r="AP59">
        <f t="shared" si="286"/>
        <v>0</v>
      </c>
      <c r="AQ59" s="4">
        <f t="shared" ref="AQ59" si="320">IF(G59=0,0,IF(OR(G58&gt;=4,G59&gt;=4)=TRUE,0,IF(AND(J58=0,J59=0)=TRUE,0,IF((AS58+AS59)&lt;=$T$9,0,IF((AS58+AS59)&gt;$T$9,IF(J59=0,IF(((C58+E58)*24)+$T$8&gt;(B60+D58)*24,IF(((((C58+E58)*24)+$T$8)-((B60+D58)*24)-AR60)&gt;0,(((C58+E58)*24)+$T$8)-((B60+D58)*24)-AR60,IF(((C59+E59)*24)+$T$8&gt;(B60+D58)*24,IF(((((C59+E59)*24)+$T$8)-((B60+D58)*24)-AR60)&gt;0,(((C59+E59)*24)+$T$8)-((B60+D58)*24)-AR60,0))))))))))</f>
        <v>0</v>
      </c>
      <c r="AS59" s="4">
        <f t="shared" si="288"/>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0"/>
        <v>42960</v>
      </c>
      <c r="B60" s="74">
        <f>B58+1</f>
        <v>42960</v>
      </c>
      <c r="C60" s="74">
        <f t="shared" si="271"/>
        <v>42960</v>
      </c>
      <c r="D60" s="75">
        <v>0</v>
      </c>
      <c r="E60" s="76">
        <v>0</v>
      </c>
      <c r="F60" s="77">
        <v>0</v>
      </c>
      <c r="G60" s="78">
        <v>1</v>
      </c>
      <c r="H60" s="78"/>
      <c r="I60" s="79"/>
      <c r="J60" s="80">
        <f t="shared" si="297"/>
        <v>0</v>
      </c>
      <c r="K60" s="80">
        <f t="shared" si="298"/>
        <v>3.3333333331975155</v>
      </c>
      <c r="L60" s="80">
        <f t="shared" si="272"/>
        <v>0</v>
      </c>
      <c r="M60" s="80">
        <f t="shared" si="273"/>
        <v>0</v>
      </c>
      <c r="N60" s="80">
        <f t="shared" si="274"/>
        <v>0</v>
      </c>
      <c r="O60" s="80">
        <f t="shared" si="275"/>
        <v>0</v>
      </c>
      <c r="P60" s="80">
        <f t="shared" si="276"/>
        <v>0</v>
      </c>
      <c r="Q60" s="80">
        <f t="shared" si="277"/>
        <v>0</v>
      </c>
      <c r="R60" s="81"/>
      <c r="S60" s="81"/>
      <c r="T60" s="81"/>
      <c r="U60" s="82"/>
      <c r="V60">
        <f t="shared" si="278"/>
        <v>0</v>
      </c>
      <c r="W60">
        <f t="shared" si="278"/>
        <v>0</v>
      </c>
      <c r="X60">
        <f t="shared" si="278"/>
        <v>0</v>
      </c>
      <c r="Y60">
        <f t="shared" si="278"/>
        <v>0</v>
      </c>
      <c r="Z60">
        <f t="shared" si="279"/>
        <v>0</v>
      </c>
      <c r="AA60">
        <f t="shared" si="280"/>
        <v>0</v>
      </c>
      <c r="AB60">
        <f t="shared" si="281"/>
        <v>0</v>
      </c>
      <c r="AC60">
        <f t="shared" si="282"/>
        <v>0</v>
      </c>
      <c r="AD60">
        <f t="shared" si="282"/>
        <v>0</v>
      </c>
      <c r="AE60">
        <f t="shared" si="282"/>
        <v>0</v>
      </c>
      <c r="AF60">
        <f t="shared" si="282"/>
        <v>0</v>
      </c>
      <c r="AG60">
        <f t="shared" si="283"/>
        <v>0</v>
      </c>
      <c r="AH60">
        <f t="shared" si="283"/>
        <v>0</v>
      </c>
      <c r="AI60">
        <f t="shared" si="283"/>
        <v>0</v>
      </c>
      <c r="AJ60">
        <f t="shared" si="283"/>
        <v>0</v>
      </c>
      <c r="AK60">
        <f t="shared" si="284"/>
        <v>0</v>
      </c>
      <c r="AL60">
        <f t="shared" si="284"/>
        <v>0</v>
      </c>
      <c r="AM60">
        <f t="shared" si="284"/>
        <v>0</v>
      </c>
      <c r="AN60">
        <f t="shared" si="284"/>
        <v>0</v>
      </c>
      <c r="AO60">
        <f t="shared" si="285"/>
        <v>0</v>
      </c>
      <c r="AP60">
        <f t="shared" si="286"/>
        <v>0</v>
      </c>
      <c r="AR60" s="4">
        <f t="shared" ref="AR60" si="321">IF(G60=0,0,IF(OR(G58&gt;=4,G59&gt;=4)=TRUE,0,IF(J60=0,0,IF(AND(J59&gt;0,(((B60+D60)-(C59+E59))*24)&lt;$T$8)=TRUE,$T$8-(((B60+D60)-(C59+E59))*24),IF(AND(J58&gt;0,(((B60+D60)-(C58+E58))*24)&lt;$T$8)=TRUE,$T$8-(((B60+D60)-(C58+E58))*24),0)))))</f>
        <v>0</v>
      </c>
      <c r="AS60" s="4">
        <f t="shared" si="288"/>
        <v>0</v>
      </c>
      <c r="AT60">
        <f>IF(AND(G60=1,J60&gt;0)=TRUE,1,0)</f>
        <v>0</v>
      </c>
      <c r="AU60">
        <f t="shared" ref="AU60" si="322">IF(G60=2,1,0)</f>
        <v>0</v>
      </c>
      <c r="AV60">
        <f t="shared" ref="AV60" si="323">IF(G60=3,1,0)</f>
        <v>0</v>
      </c>
      <c r="AW60">
        <f t="shared" ref="AW60" si="324">IF(G60=4,1,0)</f>
        <v>0</v>
      </c>
      <c r="AX60">
        <f t="shared" ref="AX60" si="325">IF(G60=5,1,0)</f>
        <v>0</v>
      </c>
      <c r="AY60">
        <f t="shared" ref="AY60" si="326">IF(G60=6,1,0)</f>
        <v>0</v>
      </c>
      <c r="AZ60">
        <f t="shared" ref="AZ60" si="327">IF(G60=7,1,0)</f>
        <v>0</v>
      </c>
      <c r="BA60">
        <f t="shared" ref="BA60" si="328">IF(G60=8,1,0)</f>
        <v>0</v>
      </c>
      <c r="BB60">
        <f t="shared" ref="BB60" si="329">IF(G60=9,1,0)</f>
        <v>0</v>
      </c>
    </row>
    <row r="61" spans="1:57" ht="9" customHeight="1">
      <c r="A61" s="105">
        <f>B60</f>
        <v>42960</v>
      </c>
      <c r="B61" s="106">
        <f>C60</f>
        <v>42960</v>
      </c>
      <c r="C61" s="106">
        <f t="shared" si="271"/>
        <v>42960</v>
      </c>
      <c r="D61" s="107">
        <v>0</v>
      </c>
      <c r="E61" s="108">
        <v>0</v>
      </c>
      <c r="F61" s="109">
        <v>0</v>
      </c>
      <c r="G61" s="110">
        <v>1</v>
      </c>
      <c r="H61" s="110"/>
      <c r="I61" s="111"/>
      <c r="J61" s="112">
        <f t="shared" si="297"/>
        <v>0</v>
      </c>
      <c r="K61" s="112">
        <f t="shared" si="298"/>
        <v>3.3333333331975155</v>
      </c>
      <c r="L61" s="112">
        <f t="shared" si="272"/>
        <v>0</v>
      </c>
      <c r="M61" s="112">
        <f t="shared" si="273"/>
        <v>0</v>
      </c>
      <c r="N61" s="112">
        <f t="shared" si="274"/>
        <v>0</v>
      </c>
      <c r="O61" s="112">
        <f t="shared" si="275"/>
        <v>0</v>
      </c>
      <c r="P61" s="112">
        <f t="shared" si="276"/>
        <v>0</v>
      </c>
      <c r="Q61" s="112">
        <f t="shared" si="277"/>
        <v>0</v>
      </c>
      <c r="R61" s="113"/>
      <c r="S61" s="113"/>
      <c r="T61" s="113"/>
      <c r="U61" s="114"/>
      <c r="V61">
        <f t="shared" si="278"/>
        <v>0</v>
      </c>
      <c r="W61">
        <f t="shared" si="278"/>
        <v>0</v>
      </c>
      <c r="X61">
        <f t="shared" si="278"/>
        <v>0</v>
      </c>
      <c r="Y61">
        <f t="shared" si="278"/>
        <v>0</v>
      </c>
      <c r="Z61">
        <f t="shared" si="279"/>
        <v>0</v>
      </c>
      <c r="AA61">
        <f t="shared" si="280"/>
        <v>0</v>
      </c>
      <c r="AB61">
        <f t="shared" si="281"/>
        <v>0</v>
      </c>
      <c r="AC61">
        <f t="shared" si="282"/>
        <v>0</v>
      </c>
      <c r="AD61">
        <f t="shared" si="282"/>
        <v>0</v>
      </c>
      <c r="AE61">
        <f t="shared" si="282"/>
        <v>0</v>
      </c>
      <c r="AF61">
        <f t="shared" si="282"/>
        <v>0</v>
      </c>
      <c r="AG61">
        <f t="shared" si="283"/>
        <v>0</v>
      </c>
      <c r="AH61">
        <f t="shared" si="283"/>
        <v>0</v>
      </c>
      <c r="AI61">
        <f t="shared" si="283"/>
        <v>0</v>
      </c>
      <c r="AJ61">
        <f t="shared" si="283"/>
        <v>0</v>
      </c>
      <c r="AK61">
        <f t="shared" si="284"/>
        <v>0</v>
      </c>
      <c r="AL61">
        <f t="shared" si="284"/>
        <v>0</v>
      </c>
      <c r="AM61">
        <f t="shared" si="284"/>
        <v>0</v>
      </c>
      <c r="AN61">
        <f t="shared" si="284"/>
        <v>0</v>
      </c>
      <c r="AO61">
        <f t="shared" si="285"/>
        <v>0</v>
      </c>
      <c r="AP61">
        <f t="shared" si="286"/>
        <v>0</v>
      </c>
      <c r="AQ61" s="4">
        <f t="shared" ref="AQ61" si="330">IF(G61=0,0,IF(OR(G60&gt;=4,G61&gt;=4)=TRUE,0,IF(AND(J60=0,J61=0)=TRUE,0,IF((AS60+AS61)&lt;=$T$9,0,IF((AS60+AS61)&gt;$T$9,IF(J61=0,IF(((C60+E60)*24)+$T$8&gt;(B62+D60)*24,IF(((((C60+E60)*24)+$T$8)-((B62+D60)*24)-AR62)&gt;0,(((C60+E60)*24)+$T$8)-((B62+D60)*24)-AR62,IF(((C61+E61)*24)+$T$8&gt;(B62+D60)*24,IF(((((C61+E61)*24)+$T$8)-((B62+D60)*24)-AR62)&gt;0,(((C61+E61)*24)+$T$8)-((B62+D60)*24)-AR62,0))))))))))</f>
        <v>0</v>
      </c>
      <c r="AS61" s="4">
        <f t="shared" si="288"/>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0"/>
        <v>42961</v>
      </c>
      <c r="B62" s="74">
        <f>B60+1</f>
        <v>42961</v>
      </c>
      <c r="C62" s="74">
        <f t="shared" si="271"/>
        <v>42961</v>
      </c>
      <c r="D62" s="75">
        <v>0</v>
      </c>
      <c r="E62" s="76">
        <v>0</v>
      </c>
      <c r="F62" s="77">
        <v>0</v>
      </c>
      <c r="G62" s="78">
        <v>1</v>
      </c>
      <c r="H62" s="78"/>
      <c r="I62" s="79"/>
      <c r="J62" s="80">
        <f t="shared" si="297"/>
        <v>0</v>
      </c>
      <c r="K62" s="80">
        <f t="shared" si="298"/>
        <v>3.3333333331975155</v>
      </c>
      <c r="L62" s="80">
        <f t="shared" si="272"/>
        <v>0</v>
      </c>
      <c r="M62" s="80">
        <f t="shared" si="273"/>
        <v>0</v>
      </c>
      <c r="N62" s="80" t="b">
        <f t="shared" si="274"/>
        <v>0</v>
      </c>
      <c r="O62" s="80">
        <f t="shared" si="275"/>
        <v>0</v>
      </c>
      <c r="P62" s="80">
        <f t="shared" si="276"/>
        <v>0</v>
      </c>
      <c r="Q62" s="80">
        <f t="shared" si="277"/>
        <v>0</v>
      </c>
      <c r="R62" s="81"/>
      <c r="S62" s="81"/>
      <c r="T62" s="81"/>
      <c r="U62" s="82"/>
      <c r="V62">
        <f t="shared" si="278"/>
        <v>0</v>
      </c>
      <c r="W62">
        <f t="shared" si="278"/>
        <v>0</v>
      </c>
      <c r="X62" t="b">
        <f t="shared" si="278"/>
        <v>0</v>
      </c>
      <c r="Y62">
        <f t="shared" si="278"/>
        <v>0</v>
      </c>
      <c r="Z62">
        <f t="shared" si="279"/>
        <v>0</v>
      </c>
      <c r="AA62">
        <f t="shared" si="280"/>
        <v>0</v>
      </c>
      <c r="AB62">
        <f t="shared" si="281"/>
        <v>0</v>
      </c>
      <c r="AC62">
        <f t="shared" si="282"/>
        <v>0</v>
      </c>
      <c r="AD62">
        <f t="shared" si="282"/>
        <v>0</v>
      </c>
      <c r="AE62">
        <f t="shared" si="282"/>
        <v>0</v>
      </c>
      <c r="AF62">
        <f t="shared" si="282"/>
        <v>0</v>
      </c>
      <c r="AG62">
        <f t="shared" si="283"/>
        <v>0</v>
      </c>
      <c r="AH62">
        <f t="shared" si="283"/>
        <v>0</v>
      </c>
      <c r="AI62">
        <f t="shared" si="283"/>
        <v>0</v>
      </c>
      <c r="AJ62">
        <f t="shared" si="283"/>
        <v>0</v>
      </c>
      <c r="AK62">
        <f t="shared" si="284"/>
        <v>0</v>
      </c>
      <c r="AL62">
        <f t="shared" si="284"/>
        <v>0</v>
      </c>
      <c r="AM62">
        <f t="shared" si="284"/>
        <v>0</v>
      </c>
      <c r="AN62">
        <f t="shared" si="284"/>
        <v>0</v>
      </c>
      <c r="AO62">
        <f t="shared" si="285"/>
        <v>0</v>
      </c>
      <c r="AP62">
        <f t="shared" si="286"/>
        <v>0</v>
      </c>
      <c r="AR62" s="4">
        <f t="shared" ref="AR62" si="331">IF(G62=0,0,IF(OR(G60&gt;=4,G61&gt;=4)=TRUE,0,IF(J62=0,0,IF(AND(J61&gt;0,(((B62+D62)-(C61+E61))*24)&lt;$T$8)=TRUE,$T$8-(((B62+D62)-(C61+E61))*24),IF(AND(J60&gt;0,(((B62+D62)-(C60+E60))*24)&lt;$T$8)=TRUE,$T$8-(((B62+D62)-(C60+E60))*24),0)))))</f>
        <v>0</v>
      </c>
      <c r="AS62" s="4">
        <f t="shared" si="288"/>
        <v>0</v>
      </c>
      <c r="AT62">
        <f>IF(AND(G62=1,J62&gt;0)=TRUE,1,0)</f>
        <v>0</v>
      </c>
      <c r="AU62">
        <f t="shared" ref="AU62" si="332">IF(G62=2,1,0)</f>
        <v>0</v>
      </c>
      <c r="AV62">
        <f t="shared" ref="AV62" si="333">IF(G62=3,1,0)</f>
        <v>0</v>
      </c>
      <c r="AW62">
        <f t="shared" ref="AW62" si="334">IF(G62=4,1,0)</f>
        <v>0</v>
      </c>
      <c r="AX62">
        <f t="shared" ref="AX62" si="335">IF(G62=5,1,0)</f>
        <v>0</v>
      </c>
      <c r="AY62">
        <f t="shared" ref="AY62" si="336">IF(G62=6,1,0)</f>
        <v>0</v>
      </c>
      <c r="AZ62">
        <f t="shared" ref="AZ62" si="337">IF(G62=7,1,0)</f>
        <v>0</v>
      </c>
      <c r="BA62">
        <f t="shared" ref="BA62" si="338">IF(G62=8,1,0)</f>
        <v>0</v>
      </c>
      <c r="BB62">
        <f t="shared" ref="BB62" si="339">IF(G62=9,1,0)</f>
        <v>0</v>
      </c>
    </row>
    <row r="63" spans="1:57" ht="9" customHeight="1">
      <c r="A63" s="105">
        <f>B62</f>
        <v>42961</v>
      </c>
      <c r="B63" s="106">
        <f>C62</f>
        <v>42961</v>
      </c>
      <c r="C63" s="106">
        <f t="shared" si="271"/>
        <v>42961</v>
      </c>
      <c r="D63" s="107">
        <v>0</v>
      </c>
      <c r="E63" s="108">
        <v>0</v>
      </c>
      <c r="F63" s="109">
        <v>0</v>
      </c>
      <c r="G63" s="110">
        <v>1</v>
      </c>
      <c r="H63" s="110"/>
      <c r="I63" s="111"/>
      <c r="J63" s="112">
        <f t="shared" si="297"/>
        <v>0</v>
      </c>
      <c r="K63" s="112">
        <f t="shared" si="298"/>
        <v>3.3333333331975155</v>
      </c>
      <c r="L63" s="112">
        <f t="shared" si="272"/>
        <v>0</v>
      </c>
      <c r="M63" s="112">
        <f t="shared" si="273"/>
        <v>0</v>
      </c>
      <c r="N63" s="112" t="b">
        <f t="shared" si="274"/>
        <v>0</v>
      </c>
      <c r="O63" s="112">
        <f t="shared" si="275"/>
        <v>0</v>
      </c>
      <c r="P63" s="112">
        <f t="shared" si="276"/>
        <v>0</v>
      </c>
      <c r="Q63" s="112">
        <f t="shared" si="277"/>
        <v>0</v>
      </c>
      <c r="R63" s="113"/>
      <c r="S63" s="113"/>
      <c r="T63" s="113"/>
      <c r="U63" s="114"/>
      <c r="V63">
        <f t="shared" si="278"/>
        <v>0</v>
      </c>
      <c r="W63">
        <f t="shared" si="278"/>
        <v>0</v>
      </c>
      <c r="X63" t="b">
        <f t="shared" si="278"/>
        <v>0</v>
      </c>
      <c r="Y63">
        <f t="shared" si="278"/>
        <v>0</v>
      </c>
      <c r="Z63">
        <f t="shared" si="279"/>
        <v>0</v>
      </c>
      <c r="AA63">
        <f t="shared" si="280"/>
        <v>0</v>
      </c>
      <c r="AB63">
        <f t="shared" si="281"/>
        <v>0</v>
      </c>
      <c r="AC63">
        <f t="shared" si="282"/>
        <v>0</v>
      </c>
      <c r="AD63">
        <f t="shared" si="282"/>
        <v>0</v>
      </c>
      <c r="AE63">
        <f t="shared" si="282"/>
        <v>0</v>
      </c>
      <c r="AF63">
        <f t="shared" si="282"/>
        <v>0</v>
      </c>
      <c r="AG63">
        <f t="shared" si="283"/>
        <v>0</v>
      </c>
      <c r="AH63">
        <f t="shared" si="283"/>
        <v>0</v>
      </c>
      <c r="AI63">
        <f t="shared" si="283"/>
        <v>0</v>
      </c>
      <c r="AJ63">
        <f t="shared" si="283"/>
        <v>0</v>
      </c>
      <c r="AK63">
        <f t="shared" si="284"/>
        <v>0</v>
      </c>
      <c r="AL63">
        <f t="shared" si="284"/>
        <v>0</v>
      </c>
      <c r="AM63">
        <f t="shared" si="284"/>
        <v>0</v>
      </c>
      <c r="AN63">
        <f t="shared" si="284"/>
        <v>0</v>
      </c>
      <c r="AO63">
        <f t="shared" si="285"/>
        <v>0</v>
      </c>
      <c r="AP63">
        <f t="shared" si="286"/>
        <v>0</v>
      </c>
      <c r="AQ63" s="4">
        <f t="shared" ref="AQ63" si="340">IF(G63=0,0,IF(OR(G62&gt;=4,G63&gt;=4)=TRUE,0,IF(AND(J62=0,J63=0)=TRUE,0,IF((AS62+AS63)&lt;=$T$9,0,IF((AS62+AS63)&gt;$T$9,IF(J63=0,IF(((C62+E62)*24)+$T$8&gt;(B64+D62)*24,IF(((((C62+E62)*24)+$T$8)-((B64+D62)*24)-AR64)&gt;0,(((C62+E62)*24)+$T$8)-((B64+D62)*24)-AR64,IF(((C63+E63)*24)+$T$8&gt;(B64+D62)*24,IF(((((C63+E63)*24)+$T$8)-((B64+D62)*24)-AR64)&gt;0,(((C63+E63)*24)+$T$8)-((B64+D62)*24)-AR64,0))))))))))</f>
        <v>0</v>
      </c>
      <c r="AS63" s="4">
        <f t="shared" si="288"/>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0"/>
        <v>42962</v>
      </c>
      <c r="B64" s="74">
        <f>B62+1</f>
        <v>42962</v>
      </c>
      <c r="C64" s="74">
        <f t="shared" si="271"/>
        <v>42962</v>
      </c>
      <c r="D64" s="75">
        <v>0.70833333333333337</v>
      </c>
      <c r="E64" s="76">
        <v>0.875</v>
      </c>
      <c r="F64" s="77">
        <v>0</v>
      </c>
      <c r="G64" s="78">
        <v>1</v>
      </c>
      <c r="H64" s="78"/>
      <c r="I64" s="79"/>
      <c r="J64" s="80">
        <f t="shared" si="297"/>
        <v>3.9999999999417923</v>
      </c>
      <c r="K64" s="80">
        <f t="shared" si="298"/>
        <v>7.3333333331393078</v>
      </c>
      <c r="L64" s="80">
        <f t="shared" si="272"/>
        <v>0</v>
      </c>
      <c r="M64" s="80">
        <f t="shared" si="273"/>
        <v>4</v>
      </c>
      <c r="N64" s="80" t="b">
        <f t="shared" si="274"/>
        <v>0</v>
      </c>
      <c r="O64" s="80">
        <f t="shared" si="275"/>
        <v>0</v>
      </c>
      <c r="P64" s="80">
        <f t="shared" si="276"/>
        <v>0</v>
      </c>
      <c r="Q64" s="80">
        <f t="shared" si="277"/>
        <v>0</v>
      </c>
      <c r="R64" s="81"/>
      <c r="S64" s="81"/>
      <c r="T64" s="81"/>
      <c r="U64" s="82"/>
      <c r="V64">
        <f t="shared" si="278"/>
        <v>0</v>
      </c>
      <c r="W64">
        <f t="shared" si="278"/>
        <v>4</v>
      </c>
      <c r="X64" t="b">
        <f t="shared" si="278"/>
        <v>0</v>
      </c>
      <c r="Y64">
        <f t="shared" si="278"/>
        <v>0</v>
      </c>
      <c r="Z64">
        <f t="shared" si="279"/>
        <v>0</v>
      </c>
      <c r="AA64">
        <f t="shared" si="280"/>
        <v>0</v>
      </c>
      <c r="AB64">
        <f t="shared" si="281"/>
        <v>0</v>
      </c>
      <c r="AC64">
        <f t="shared" si="282"/>
        <v>0</v>
      </c>
      <c r="AD64">
        <f t="shared" si="282"/>
        <v>0</v>
      </c>
      <c r="AE64">
        <f t="shared" si="282"/>
        <v>0</v>
      </c>
      <c r="AF64">
        <f t="shared" si="282"/>
        <v>0</v>
      </c>
      <c r="AG64">
        <f t="shared" si="283"/>
        <v>0</v>
      </c>
      <c r="AH64">
        <f t="shared" si="283"/>
        <v>0</v>
      </c>
      <c r="AI64">
        <f t="shared" si="283"/>
        <v>0</v>
      </c>
      <c r="AJ64">
        <f t="shared" si="283"/>
        <v>0</v>
      </c>
      <c r="AK64">
        <f t="shared" si="284"/>
        <v>0</v>
      </c>
      <c r="AL64">
        <f t="shared" si="284"/>
        <v>0</v>
      </c>
      <c r="AM64">
        <f t="shared" si="284"/>
        <v>0</v>
      </c>
      <c r="AN64">
        <f t="shared" si="284"/>
        <v>0</v>
      </c>
      <c r="AO64">
        <f t="shared" si="285"/>
        <v>0</v>
      </c>
      <c r="AP64">
        <f t="shared" si="286"/>
        <v>0</v>
      </c>
      <c r="AR64" s="4">
        <f t="shared" ref="AR64" si="341">IF(G64=0,0,IF(OR(G62&gt;=4,G63&gt;=4)=TRUE,0,IF(J64=0,0,IF(AND(J63&gt;0,(((B64+D64)-(C63+E63))*24)&lt;$T$8)=TRUE,$T$8-(((B64+D64)-(C63+E63))*24),IF(AND(J62&gt;0,(((B64+D64)-(C62+E62))*24)&lt;$T$8)=TRUE,$T$8-(((B64+D64)-(C62+E62))*24),0)))))</f>
        <v>0</v>
      </c>
      <c r="AS64" s="4">
        <f t="shared" si="288"/>
        <v>3.9999999999417923</v>
      </c>
      <c r="AT64">
        <f>IF(AND(G64=1,J64&gt;0)=TRUE,1,0)</f>
        <v>1</v>
      </c>
      <c r="AU64">
        <f t="shared" ref="AU64" si="342">IF(G64=2,1,0)</f>
        <v>0</v>
      </c>
      <c r="AV64">
        <f t="shared" ref="AV64" si="343">IF(G64=3,1,0)</f>
        <v>0</v>
      </c>
      <c r="AW64">
        <f t="shared" ref="AW64" si="344">IF(G64=4,1,0)</f>
        <v>0</v>
      </c>
      <c r="AX64">
        <f t="shared" ref="AX64" si="345">IF(G64=5,1,0)</f>
        <v>0</v>
      </c>
      <c r="AY64">
        <f t="shared" ref="AY64" si="346">IF(G64=6,1,0)</f>
        <v>0</v>
      </c>
      <c r="AZ64">
        <f t="shared" ref="AZ64" si="347">IF(G64=7,1,0)</f>
        <v>0</v>
      </c>
      <c r="BA64">
        <f t="shared" ref="BA64" si="348">IF(G64=8,1,0)</f>
        <v>0</v>
      </c>
      <c r="BB64">
        <f t="shared" ref="BB64" si="349">IF(G64=9,1,0)</f>
        <v>0</v>
      </c>
    </row>
    <row r="65" spans="1:57" ht="9" customHeight="1">
      <c r="A65" s="105">
        <f>B64</f>
        <v>42962</v>
      </c>
      <c r="B65" s="106">
        <f>C64</f>
        <v>42962</v>
      </c>
      <c r="C65" s="106">
        <f t="shared" si="271"/>
        <v>42962</v>
      </c>
      <c r="D65" s="107">
        <v>0</v>
      </c>
      <c r="E65" s="108">
        <v>0</v>
      </c>
      <c r="F65" s="109">
        <v>0</v>
      </c>
      <c r="G65" s="110">
        <v>1</v>
      </c>
      <c r="H65" s="110"/>
      <c r="I65" s="111"/>
      <c r="J65" s="112">
        <f t="shared" si="297"/>
        <v>0</v>
      </c>
      <c r="K65" s="112">
        <f t="shared" si="298"/>
        <v>7.3333333331393078</v>
      </c>
      <c r="L65" s="112">
        <f t="shared" si="272"/>
        <v>0</v>
      </c>
      <c r="M65" s="112">
        <f t="shared" si="273"/>
        <v>0</v>
      </c>
      <c r="N65" s="112" t="b">
        <f t="shared" si="274"/>
        <v>0</v>
      </c>
      <c r="O65" s="112">
        <f t="shared" si="275"/>
        <v>0</v>
      </c>
      <c r="P65" s="112">
        <f t="shared" si="276"/>
        <v>0</v>
      </c>
      <c r="Q65" s="112">
        <f t="shared" si="277"/>
        <v>0</v>
      </c>
      <c r="R65" s="113"/>
      <c r="S65" s="113"/>
      <c r="T65" s="113"/>
      <c r="U65" s="114"/>
      <c r="V65">
        <f t="shared" si="278"/>
        <v>0</v>
      </c>
      <c r="W65">
        <f t="shared" si="278"/>
        <v>0</v>
      </c>
      <c r="X65" t="b">
        <f t="shared" si="278"/>
        <v>0</v>
      </c>
      <c r="Y65">
        <f t="shared" si="278"/>
        <v>0</v>
      </c>
      <c r="Z65">
        <f t="shared" si="279"/>
        <v>0</v>
      </c>
      <c r="AA65">
        <f t="shared" si="280"/>
        <v>0</v>
      </c>
      <c r="AB65">
        <f t="shared" si="281"/>
        <v>0</v>
      </c>
      <c r="AC65">
        <f t="shared" si="282"/>
        <v>0</v>
      </c>
      <c r="AD65">
        <f t="shared" si="282"/>
        <v>0</v>
      </c>
      <c r="AE65">
        <f t="shared" si="282"/>
        <v>0</v>
      </c>
      <c r="AF65">
        <f t="shared" si="282"/>
        <v>0</v>
      </c>
      <c r="AG65">
        <f t="shared" si="283"/>
        <v>0</v>
      </c>
      <c r="AH65">
        <f t="shared" si="283"/>
        <v>0</v>
      </c>
      <c r="AI65">
        <f t="shared" si="283"/>
        <v>0</v>
      </c>
      <c r="AJ65">
        <f t="shared" si="283"/>
        <v>0</v>
      </c>
      <c r="AK65">
        <f t="shared" si="284"/>
        <v>0</v>
      </c>
      <c r="AL65">
        <f t="shared" si="284"/>
        <v>0</v>
      </c>
      <c r="AM65">
        <f t="shared" si="284"/>
        <v>0</v>
      </c>
      <c r="AN65">
        <f t="shared" si="284"/>
        <v>0</v>
      </c>
      <c r="AO65">
        <f t="shared" si="285"/>
        <v>0</v>
      </c>
      <c r="AP65">
        <f t="shared" si="286"/>
        <v>0</v>
      </c>
      <c r="AQ65" s="4">
        <f t="shared" ref="AQ65" si="350">IF(G65=0,0,IF(OR(G64&gt;=4,G65&gt;=4)=TRUE,0,IF(AND(J64=0,J65=0)=TRUE,0,IF((AS64+AS65)&lt;=$T$9,0,IF((AS64+AS65)&gt;$T$9,IF(J65=0,IF(((C64+E64)*24)+$T$8&gt;(B66+D64)*24,IF(((((C64+E64)*24)+$T$8)-((B66+D64)*24)-AR66)&gt;0,(((C64+E64)*24)+$T$8)-((B66+D64)*24)-AR66,IF(((C65+E65)*24)+$T$8&gt;(B66+D64)*24,IF(((((C65+E65)*24)+$T$8)-((B66+D64)*24)-AR66)&gt;0,(((C65+E65)*24)+$T$8)-((B66+D64)*24)-AR66,0))))))))))</f>
        <v>0</v>
      </c>
      <c r="AS65" s="4">
        <f t="shared" si="288"/>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1</v>
      </c>
      <c r="BD65">
        <f>IF(BC65&gt;13,1,0)</f>
        <v>0</v>
      </c>
      <c r="BE65">
        <f>IF($J64+$J65&gt;0,$BC63+1,0)</f>
        <v>1</v>
      </c>
    </row>
    <row r="66" spans="1:57" ht="9" customHeight="1">
      <c r="A66" s="73">
        <f t="shared" ref="A66" si="351">B66</f>
        <v>42963</v>
      </c>
      <c r="B66" s="74">
        <f>B64+1</f>
        <v>42963</v>
      </c>
      <c r="C66" s="74">
        <f t="shared" si="271"/>
        <v>42963</v>
      </c>
      <c r="D66" s="75">
        <v>0.70833333333333337</v>
      </c>
      <c r="E66" s="76">
        <v>0.88541666666666663</v>
      </c>
      <c r="F66" s="77">
        <v>0</v>
      </c>
      <c r="G66" s="78">
        <v>1</v>
      </c>
      <c r="H66" s="78"/>
      <c r="I66" s="79"/>
      <c r="J66" s="80">
        <f t="shared" si="297"/>
        <v>4.2499999998835847</v>
      </c>
      <c r="K66" s="80">
        <f t="shared" si="298"/>
        <v>11.583333333022892</v>
      </c>
      <c r="L66" s="80">
        <f t="shared" si="272"/>
        <v>0</v>
      </c>
      <c r="M66" s="80">
        <f t="shared" si="273"/>
        <v>4.25</v>
      </c>
      <c r="N66" s="80" t="b">
        <f t="shared" si="274"/>
        <v>0</v>
      </c>
      <c r="O66" s="80">
        <f t="shared" si="275"/>
        <v>0</v>
      </c>
      <c r="P66" s="80">
        <f t="shared" si="276"/>
        <v>0</v>
      </c>
      <c r="Q66" s="80">
        <f t="shared" si="277"/>
        <v>0</v>
      </c>
      <c r="R66" s="81"/>
      <c r="S66" s="81"/>
      <c r="T66" s="81"/>
      <c r="U66" s="82"/>
      <c r="V66">
        <f t="shared" si="278"/>
        <v>0</v>
      </c>
      <c r="W66">
        <f t="shared" si="278"/>
        <v>4.25</v>
      </c>
      <c r="X66" t="b">
        <f t="shared" si="278"/>
        <v>0</v>
      </c>
      <c r="Y66">
        <f t="shared" si="278"/>
        <v>0</v>
      </c>
      <c r="Z66">
        <f t="shared" si="279"/>
        <v>0</v>
      </c>
      <c r="AA66">
        <f t="shared" si="280"/>
        <v>0</v>
      </c>
      <c r="AB66">
        <f t="shared" si="281"/>
        <v>0</v>
      </c>
      <c r="AC66">
        <f t="shared" si="282"/>
        <v>0</v>
      </c>
      <c r="AD66">
        <f t="shared" si="282"/>
        <v>0</v>
      </c>
      <c r="AE66">
        <f t="shared" si="282"/>
        <v>0</v>
      </c>
      <c r="AF66">
        <f t="shared" si="282"/>
        <v>0</v>
      </c>
      <c r="AG66">
        <f t="shared" si="283"/>
        <v>0</v>
      </c>
      <c r="AH66">
        <f t="shared" si="283"/>
        <v>0</v>
      </c>
      <c r="AI66">
        <f t="shared" si="283"/>
        <v>0</v>
      </c>
      <c r="AJ66">
        <f t="shared" si="283"/>
        <v>0</v>
      </c>
      <c r="AK66">
        <f t="shared" si="284"/>
        <v>0</v>
      </c>
      <c r="AL66">
        <f t="shared" si="284"/>
        <v>0</v>
      </c>
      <c r="AM66">
        <f t="shared" si="284"/>
        <v>0</v>
      </c>
      <c r="AN66">
        <f t="shared" si="284"/>
        <v>0</v>
      </c>
      <c r="AO66">
        <f t="shared" si="285"/>
        <v>0</v>
      </c>
      <c r="AP66">
        <f t="shared" si="286"/>
        <v>0</v>
      </c>
      <c r="AR66" s="4">
        <f t="shared" ref="AR66" si="352">IF(G66=0,0,IF(OR(G64&gt;=4,G65&gt;=4)=TRUE,0,IF(J66=0,0,IF(AND(J65&gt;0,(((B66+D66)-(C65+E65))*24)&lt;$T$8)=TRUE,$T$8-(((B66+D66)-(C65+E65))*24),IF(AND(J64&gt;0,(((B66+D66)-(C64+E64))*24)&lt;$T$8)=TRUE,$T$8-(((B66+D66)-(C64+E64))*24),0)))))</f>
        <v>0</v>
      </c>
      <c r="AS66" s="4">
        <f t="shared" si="288"/>
        <v>4.2499999998835847</v>
      </c>
      <c r="AT66">
        <f>IF(AND(G66=1,J66&gt;0)=TRUE,1,0)</f>
        <v>1</v>
      </c>
      <c r="AU66">
        <f t="shared" ref="AU66" si="353">IF(G66=2,1,0)</f>
        <v>0</v>
      </c>
      <c r="AV66">
        <f t="shared" ref="AV66" si="354">IF(G66=3,1,0)</f>
        <v>0</v>
      </c>
      <c r="AW66">
        <f t="shared" ref="AW66" si="355">IF(G66=4,1,0)</f>
        <v>0</v>
      </c>
      <c r="AX66">
        <f t="shared" ref="AX66" si="356">IF(G66=5,1,0)</f>
        <v>0</v>
      </c>
      <c r="AY66">
        <f t="shared" ref="AY66" si="357">IF(G66=6,1,0)</f>
        <v>0</v>
      </c>
      <c r="AZ66">
        <f t="shared" ref="AZ66" si="358">IF(G66=7,1,0)</f>
        <v>0</v>
      </c>
      <c r="BA66">
        <f t="shared" ref="BA66" si="359">IF(G66=8,1,0)</f>
        <v>0</v>
      </c>
      <c r="BB66">
        <f t="shared" ref="BB66" si="360">IF(G66=9,1,0)</f>
        <v>0</v>
      </c>
    </row>
    <row r="67" spans="1:57" ht="9" customHeight="1">
      <c r="A67" s="83">
        <f>B66</f>
        <v>42963</v>
      </c>
      <c r="B67" s="84">
        <f>C66</f>
        <v>42963</v>
      </c>
      <c r="C67" s="84">
        <f t="shared" si="271"/>
        <v>42963</v>
      </c>
      <c r="D67" s="85">
        <v>0</v>
      </c>
      <c r="E67" s="86">
        <v>0</v>
      </c>
      <c r="F67" s="87">
        <v>0</v>
      </c>
      <c r="G67" s="88">
        <v>1</v>
      </c>
      <c r="H67" s="88"/>
      <c r="I67" s="89"/>
      <c r="J67" s="90">
        <f t="shared" si="297"/>
        <v>0</v>
      </c>
      <c r="K67" s="90">
        <f t="shared" si="298"/>
        <v>11.583333333022892</v>
      </c>
      <c r="L67" s="90">
        <f t="shared" si="272"/>
        <v>0</v>
      </c>
      <c r="M67" s="90">
        <f t="shared" si="273"/>
        <v>0</v>
      </c>
      <c r="N67" s="90" t="b">
        <f t="shared" si="274"/>
        <v>0</v>
      </c>
      <c r="O67" s="90">
        <f t="shared" si="275"/>
        <v>0</v>
      </c>
      <c r="P67" s="90">
        <f t="shared" si="276"/>
        <v>0</v>
      </c>
      <c r="Q67" s="90">
        <f t="shared" si="277"/>
        <v>0</v>
      </c>
      <c r="R67" s="91"/>
      <c r="S67" s="91"/>
      <c r="T67" s="91"/>
      <c r="U67" s="92"/>
      <c r="V67">
        <f t="shared" si="278"/>
        <v>0</v>
      </c>
      <c r="W67">
        <f t="shared" si="278"/>
        <v>0</v>
      </c>
      <c r="X67" t="b">
        <f t="shared" si="278"/>
        <v>0</v>
      </c>
      <c r="Y67">
        <f t="shared" si="278"/>
        <v>0</v>
      </c>
      <c r="Z67">
        <f t="shared" si="279"/>
        <v>0</v>
      </c>
      <c r="AA67">
        <f t="shared" si="280"/>
        <v>0</v>
      </c>
      <c r="AB67">
        <f t="shared" si="281"/>
        <v>0</v>
      </c>
      <c r="AC67">
        <f t="shared" si="282"/>
        <v>0</v>
      </c>
      <c r="AD67">
        <f t="shared" si="282"/>
        <v>0</v>
      </c>
      <c r="AE67">
        <f t="shared" si="282"/>
        <v>0</v>
      </c>
      <c r="AF67">
        <f t="shared" si="282"/>
        <v>0</v>
      </c>
      <c r="AG67">
        <f t="shared" si="283"/>
        <v>0</v>
      </c>
      <c r="AH67">
        <f t="shared" si="283"/>
        <v>0</v>
      </c>
      <c r="AI67">
        <f t="shared" si="283"/>
        <v>0</v>
      </c>
      <c r="AJ67">
        <f t="shared" si="283"/>
        <v>0</v>
      </c>
      <c r="AK67">
        <f t="shared" si="284"/>
        <v>0</v>
      </c>
      <c r="AL67">
        <f t="shared" si="284"/>
        <v>0</v>
      </c>
      <c r="AM67">
        <f t="shared" si="284"/>
        <v>0</v>
      </c>
      <c r="AN67">
        <f t="shared" si="284"/>
        <v>0</v>
      </c>
      <c r="AO67">
        <f t="shared" si="285"/>
        <v>0</v>
      </c>
      <c r="AP67">
        <f t="shared" si="286"/>
        <v>0</v>
      </c>
      <c r="AQ67" s="4">
        <f t="shared" ref="AQ67" si="361">IF(G67=0,0,IF(OR(G66&gt;=4,G67&gt;=4)=TRUE,0,IF(AND(J66=0,J67=0)=TRUE,0,IF((AS66+AS67)&lt;=$T$9,0,IF((AS66+AS67)&gt;$T$9,IF(J67=0,IF(((C66+E66)*24)+$T$8&gt;(B68+D66)*24,IF(((((C66+E66)*24)+$T$8)-((B68+D66)*24)-AR68)&gt;0,(((C66+E66)*24)+$T$8)-((B68+D66)*24)-AR68,IF(((C67+E67)*24)+$T$8&gt;(B68+D66)*24,IF(((((C67+E67)*24)+$T$8)-((B68+D66)*24)-AR68)&gt;0,(((C67+E67)*24)+$T$8)-((B68+D66)*24)-AR68,0))))))))))</f>
        <v>0</v>
      </c>
      <c r="AS67" s="4">
        <f t="shared" si="288"/>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2</v>
      </c>
      <c r="BD67">
        <f>IF(BC67&gt;13,1,0)</f>
        <v>0</v>
      </c>
      <c r="BE67">
        <f>IF($J66+$J67&gt;0,$BC65+1,0)</f>
        <v>2</v>
      </c>
    </row>
    <row r="68" spans="1:57" ht="9" customHeight="1">
      <c r="A68" s="62">
        <f>B68</f>
        <v>42964</v>
      </c>
      <c r="B68" s="64">
        <f>B66+1</f>
        <v>42964</v>
      </c>
      <c r="C68" s="64">
        <f t="shared" ref="C68:C81" si="362">B68+F68</f>
        <v>42964</v>
      </c>
      <c r="D68" s="65">
        <v>0</v>
      </c>
      <c r="E68" s="66">
        <v>0</v>
      </c>
      <c r="F68" s="67">
        <v>0</v>
      </c>
      <c r="G68" s="68">
        <v>1</v>
      </c>
      <c r="H68" s="68"/>
      <c r="I68" s="69"/>
      <c r="J68" s="70">
        <f>((C68+E68)-(B68+D68))*24</f>
        <v>0</v>
      </c>
      <c r="K68" s="70">
        <f>IF(OR(G68=4,G68&gt;=8)=TRUE,0,J68)</f>
        <v>0</v>
      </c>
      <c r="L68" s="70">
        <f t="shared" ref="L68:L81" si="363">IF(J68-(O68+N68+M68+P68+Q68)&lt;0,0,J68-(O68+N68+M68+P68+Q68))</f>
        <v>0</v>
      </c>
      <c r="M68" s="70">
        <f t="shared" ref="M68:M81" si="364">IF(Q68+P68&gt;0,0,IF(K68-J68&gt;$O$9,0,IF((B68+D68)&gt;(B68+$O$2),J68-O68-N68,IF(((((C68+E68)*24)-((B68+$O$2)*24)))-O68-N68&gt;0,((((C68+E68)*24)-((B68+$O$2)*24)))-O68-N68,0))))</f>
        <v>0</v>
      </c>
      <c r="N68" s="70" t="b">
        <f t="shared" ref="N68:N81" si="365">IF(Q68+P68&gt;0,0,IF(K68-J68&gt;$O$9,0,IF(WEEKDAY(A68,2)&gt;5,J68-O68,IF((B68+D68)&gt;(B68+$O$3),J68-O68,IF(((C68+E68)&gt;(B68+$O$3)),IF(((((C68+E68)-(B68+$O$3))*24)-O68)&gt;0,(((C68+E68)-(B68+$O$3))*24)-O68,0))))))</f>
        <v>0</v>
      </c>
      <c r="O68" s="70">
        <f t="shared" ref="O68:O81" si="366">IF(Q68+P68&gt;0,0,IF((K68-J68)&gt;=$O$9,J68,IF(K68&gt;$O$9,K68-$O$9,0)))</f>
        <v>0</v>
      </c>
      <c r="P68" s="70">
        <f t="shared" ref="P68:P81" si="367">IF(G68=2,J68,0)</f>
        <v>0</v>
      </c>
      <c r="Q68" s="70">
        <f t="shared" ref="Q68:Q81" si="368">IF(G68=3,J68,0)</f>
        <v>0</v>
      </c>
      <c r="R68" s="71"/>
      <c r="S68" s="71"/>
      <c r="T68" s="71"/>
      <c r="U68" s="72"/>
      <c r="V68">
        <f t="shared" ref="V68:Y81" si="369">IF($G68=1,L68,0)</f>
        <v>0</v>
      </c>
      <c r="W68">
        <f t="shared" si="369"/>
        <v>0</v>
      </c>
      <c r="X68" t="b">
        <f t="shared" si="369"/>
        <v>0</v>
      </c>
      <c r="Y68">
        <f t="shared" si="369"/>
        <v>0</v>
      </c>
      <c r="Z68">
        <f t="shared" ref="Z68:Z81" si="370">IF($G68=2,P68,0)</f>
        <v>0</v>
      </c>
      <c r="AA68">
        <f t="shared" ref="AA68:AA81" si="371">IF($G68=3,Q68,0)</f>
        <v>0</v>
      </c>
      <c r="AB68">
        <f t="shared" ref="AB68:AB81" si="372">IF($G68=4,H68,0)</f>
        <v>0</v>
      </c>
      <c r="AC68">
        <f t="shared" ref="AC68:AF81" si="373">IF($G68=5,L68,0)</f>
        <v>0</v>
      </c>
      <c r="AD68">
        <f t="shared" si="373"/>
        <v>0</v>
      </c>
      <c r="AE68">
        <f t="shared" si="373"/>
        <v>0</v>
      </c>
      <c r="AF68">
        <f t="shared" si="373"/>
        <v>0</v>
      </c>
      <c r="AG68">
        <f t="shared" ref="AG68:AJ81" si="374">IF($G68=6,L68,0)</f>
        <v>0</v>
      </c>
      <c r="AH68">
        <f t="shared" si="374"/>
        <v>0</v>
      </c>
      <c r="AI68">
        <f t="shared" si="374"/>
        <v>0</v>
      </c>
      <c r="AJ68">
        <f t="shared" si="374"/>
        <v>0</v>
      </c>
      <c r="AK68">
        <f t="shared" ref="AK68:AN81" si="375">IF($G68=7,L68,0)</f>
        <v>0</v>
      </c>
      <c r="AL68">
        <f t="shared" si="375"/>
        <v>0</v>
      </c>
      <c r="AM68">
        <f t="shared" si="375"/>
        <v>0</v>
      </c>
      <c r="AN68">
        <f t="shared" si="375"/>
        <v>0</v>
      </c>
      <c r="AO68">
        <f t="shared" ref="AO68:AO81" si="376">IF($G68=8,H68,0)</f>
        <v>0</v>
      </c>
      <c r="AP68">
        <f t="shared" ref="AP68:AP81" si="377">IF($G68=9,H68,0)</f>
        <v>0</v>
      </c>
      <c r="AR68" s="4">
        <f t="shared" ref="AR68" si="378">IF(G68=0,0,IF(OR(G66&gt;=4,G67&gt;=4)=TRUE,0,IF(J68=0,0,IF(AND(J67&gt;0,(((B68+D68)-(C67+E67))*24)&lt;$T$8)=TRUE,$T$8-(((B68+D68)-(C67+E67))*24),IF(AND(J66&gt;0,(((B68+D68)-(C66+E66))*24)&lt;$T$8)=TRUE,$T$8-(((B68+D68)-(C66+E66))*24),0)))))</f>
        <v>0</v>
      </c>
      <c r="AS68" s="4">
        <f t="shared" ref="AS68:AS81" si="379">IF(AND(G68&gt;=1,G68&lt;=3)=TRUE,J68,0)</f>
        <v>0</v>
      </c>
      <c r="AT68">
        <f>IF(AND(G68=1,J68&gt;0)=TRUE,1,0)</f>
        <v>0</v>
      </c>
      <c r="AU68">
        <f t="shared" ref="AU68" si="380">IF(G68=2,1,0)</f>
        <v>0</v>
      </c>
      <c r="AV68">
        <f t="shared" ref="AV68" si="381">IF(G68=3,1,0)</f>
        <v>0</v>
      </c>
      <c r="AW68">
        <f t="shared" ref="AW68" si="382">IF(G68=4,1,0)</f>
        <v>0</v>
      </c>
      <c r="AX68">
        <f t="shared" ref="AX68" si="383">IF(G68=5,1,0)</f>
        <v>0</v>
      </c>
      <c r="AY68">
        <f t="shared" ref="AY68" si="384">IF(G68=6,1,0)</f>
        <v>0</v>
      </c>
      <c r="AZ68">
        <f t="shared" ref="AZ68" si="385">IF(G68=7,1,0)</f>
        <v>0</v>
      </c>
      <c r="BA68">
        <f t="shared" ref="BA68" si="386">IF(G68=8,1,0)</f>
        <v>0</v>
      </c>
      <c r="BB68">
        <f t="shared" ref="BB68" si="387">IF(G68=9,1,0)</f>
        <v>0</v>
      </c>
    </row>
    <row r="69" spans="1:57" ht="9" customHeight="1">
      <c r="A69" s="105">
        <f>B68</f>
        <v>42964</v>
      </c>
      <c r="B69" s="106">
        <f>C68</f>
        <v>42964</v>
      </c>
      <c r="C69" s="106">
        <f t="shared" si="362"/>
        <v>42964</v>
      </c>
      <c r="D69" s="107">
        <v>0</v>
      </c>
      <c r="E69" s="108">
        <v>0</v>
      </c>
      <c r="F69" s="109">
        <v>0</v>
      </c>
      <c r="G69" s="110">
        <v>1</v>
      </c>
      <c r="H69" s="110"/>
      <c r="I69" s="111"/>
      <c r="J69" s="112">
        <f t="shared" ref="J69:J81" si="388">((C69+E69)-(B69+D69))*24</f>
        <v>0</v>
      </c>
      <c r="K69" s="112">
        <f t="shared" ref="K69:K81" si="389">IF(OR(G69=4,G69&gt;=8)=TRUE,K68,K68+J69)</f>
        <v>0</v>
      </c>
      <c r="L69" s="112">
        <f t="shared" si="363"/>
        <v>0</v>
      </c>
      <c r="M69" s="112">
        <f t="shared" si="364"/>
        <v>0</v>
      </c>
      <c r="N69" s="112" t="b">
        <f t="shared" si="365"/>
        <v>0</v>
      </c>
      <c r="O69" s="112">
        <f t="shared" si="366"/>
        <v>0</v>
      </c>
      <c r="P69" s="112">
        <f t="shared" si="367"/>
        <v>0</v>
      </c>
      <c r="Q69" s="112">
        <f t="shared" si="368"/>
        <v>0</v>
      </c>
      <c r="R69" s="113"/>
      <c r="S69" s="113"/>
      <c r="T69" s="113"/>
      <c r="U69" s="114"/>
      <c r="V69">
        <f t="shared" si="369"/>
        <v>0</v>
      </c>
      <c r="W69">
        <f t="shared" si="369"/>
        <v>0</v>
      </c>
      <c r="X69" t="b">
        <f t="shared" si="369"/>
        <v>0</v>
      </c>
      <c r="Y69">
        <f t="shared" si="369"/>
        <v>0</v>
      </c>
      <c r="Z69">
        <f t="shared" si="370"/>
        <v>0</v>
      </c>
      <c r="AA69">
        <f t="shared" si="371"/>
        <v>0</v>
      </c>
      <c r="AB69">
        <f t="shared" si="372"/>
        <v>0</v>
      </c>
      <c r="AC69">
        <f t="shared" si="373"/>
        <v>0</v>
      </c>
      <c r="AD69">
        <f t="shared" si="373"/>
        <v>0</v>
      </c>
      <c r="AE69">
        <f t="shared" si="373"/>
        <v>0</v>
      </c>
      <c r="AF69">
        <f t="shared" si="373"/>
        <v>0</v>
      </c>
      <c r="AG69">
        <f t="shared" si="374"/>
        <v>0</v>
      </c>
      <c r="AH69">
        <f t="shared" si="374"/>
        <v>0</v>
      </c>
      <c r="AI69">
        <f t="shared" si="374"/>
        <v>0</v>
      </c>
      <c r="AJ69">
        <f t="shared" si="374"/>
        <v>0</v>
      </c>
      <c r="AK69">
        <f t="shared" si="375"/>
        <v>0</v>
      </c>
      <c r="AL69">
        <f t="shared" si="375"/>
        <v>0</v>
      </c>
      <c r="AM69">
        <f t="shared" si="375"/>
        <v>0</v>
      </c>
      <c r="AN69">
        <f t="shared" si="375"/>
        <v>0</v>
      </c>
      <c r="AO69">
        <f t="shared" si="376"/>
        <v>0</v>
      </c>
      <c r="AP69">
        <f t="shared" si="377"/>
        <v>0</v>
      </c>
      <c r="AQ69" s="4">
        <f t="shared" ref="AQ69" si="390">IF(G69=0,0,IF(OR(G68&gt;=4,G69&gt;=4)=TRUE,0,IF(AND(J68=0,J69=0)=TRUE,0,IF((AS68+AS69)&lt;=$T$9,0,IF((AS68+AS69)&gt;$T$9,IF(J69=0,IF(((C68+E68)*24)+$T$8&gt;(B70+D68)*24,IF(((((C68+E68)*24)+$T$8)-((B70+D68)*24)-AR70)&gt;0,(((C68+E68)*24)+$T$8)-((B70+D68)*24)-AR70,IF(((C69+E69)*24)+$T$8&gt;(B70+D68)*24,IF(((((C69+E69)*24)+$T$8)-((B70+D68)*24)-AR70)&gt;0,(((C69+E69)*24)+$T$8)-((B70+D68)*24)-AR70,0))))))))))</f>
        <v>0</v>
      </c>
      <c r="AS69" s="4">
        <f t="shared" si="379"/>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1">B70</f>
        <v>42965</v>
      </c>
      <c r="B70" s="74">
        <f>B68+1</f>
        <v>42965</v>
      </c>
      <c r="C70" s="74">
        <f t="shared" si="362"/>
        <v>42965</v>
      </c>
      <c r="D70" s="75">
        <v>0</v>
      </c>
      <c r="E70" s="76">
        <v>0</v>
      </c>
      <c r="F70" s="77">
        <v>0</v>
      </c>
      <c r="G70" s="78">
        <v>1</v>
      </c>
      <c r="H70" s="78"/>
      <c r="I70" s="79"/>
      <c r="J70" s="80">
        <f t="shared" si="388"/>
        <v>0</v>
      </c>
      <c r="K70" s="80">
        <f t="shared" si="389"/>
        <v>0</v>
      </c>
      <c r="L70" s="80">
        <f t="shared" si="363"/>
        <v>0</v>
      </c>
      <c r="M70" s="80">
        <f t="shared" si="364"/>
        <v>0</v>
      </c>
      <c r="N70" s="80" t="b">
        <f t="shared" si="365"/>
        <v>0</v>
      </c>
      <c r="O70" s="80">
        <f t="shared" si="366"/>
        <v>0</v>
      </c>
      <c r="P70" s="80">
        <f t="shared" si="367"/>
        <v>0</v>
      </c>
      <c r="Q70" s="80">
        <f t="shared" si="368"/>
        <v>0</v>
      </c>
      <c r="R70" s="81"/>
      <c r="S70" s="81"/>
      <c r="T70" s="81"/>
      <c r="U70" s="82"/>
      <c r="V70">
        <f t="shared" si="369"/>
        <v>0</v>
      </c>
      <c r="W70">
        <f t="shared" si="369"/>
        <v>0</v>
      </c>
      <c r="X70" t="b">
        <f t="shared" si="369"/>
        <v>0</v>
      </c>
      <c r="Y70">
        <f t="shared" si="369"/>
        <v>0</v>
      </c>
      <c r="Z70">
        <f t="shared" si="370"/>
        <v>0</v>
      </c>
      <c r="AA70">
        <f t="shared" si="371"/>
        <v>0</v>
      </c>
      <c r="AB70">
        <f t="shared" si="372"/>
        <v>0</v>
      </c>
      <c r="AC70">
        <f t="shared" si="373"/>
        <v>0</v>
      </c>
      <c r="AD70">
        <f t="shared" si="373"/>
        <v>0</v>
      </c>
      <c r="AE70">
        <f t="shared" si="373"/>
        <v>0</v>
      </c>
      <c r="AF70">
        <f t="shared" si="373"/>
        <v>0</v>
      </c>
      <c r="AG70">
        <f t="shared" si="374"/>
        <v>0</v>
      </c>
      <c r="AH70">
        <f t="shared" si="374"/>
        <v>0</v>
      </c>
      <c r="AI70">
        <f t="shared" si="374"/>
        <v>0</v>
      </c>
      <c r="AJ70">
        <f t="shared" si="374"/>
        <v>0</v>
      </c>
      <c r="AK70">
        <f t="shared" si="375"/>
        <v>0</v>
      </c>
      <c r="AL70">
        <f t="shared" si="375"/>
        <v>0</v>
      </c>
      <c r="AM70">
        <f t="shared" si="375"/>
        <v>0</v>
      </c>
      <c r="AN70">
        <f t="shared" si="375"/>
        <v>0</v>
      </c>
      <c r="AO70">
        <f t="shared" si="376"/>
        <v>0</v>
      </c>
      <c r="AP70">
        <f t="shared" si="377"/>
        <v>0</v>
      </c>
      <c r="AR70" s="4">
        <f t="shared" ref="AR70" si="392">IF(G70=0,0,IF(OR(G68&gt;=4,G69&gt;=4)=TRUE,0,IF(J70=0,0,IF(AND(J69&gt;0,(((B70+D70)-(C69+E69))*24)&lt;$T$8)=TRUE,$T$8-(((B70+D70)-(C69+E69))*24),IF(AND(J68&gt;0,(((B70+D70)-(C68+E68))*24)&lt;$T$8)=TRUE,$T$8-(((B70+D70)-(C68+E68))*24),0)))))</f>
        <v>0</v>
      </c>
      <c r="AS70" s="4">
        <f t="shared" si="379"/>
        <v>0</v>
      </c>
      <c r="AT70">
        <f>IF(AND(G70=1,J70&gt;0)=TRUE,1,0)</f>
        <v>0</v>
      </c>
      <c r="AU70">
        <f t="shared" ref="AU70" si="393">IF(G70=2,1,0)</f>
        <v>0</v>
      </c>
      <c r="AV70">
        <f t="shared" ref="AV70" si="394">IF(G70=3,1,0)</f>
        <v>0</v>
      </c>
      <c r="AW70">
        <f t="shared" ref="AW70" si="395">IF(G70=4,1,0)</f>
        <v>0</v>
      </c>
      <c r="AX70">
        <f t="shared" ref="AX70" si="396">IF(G70=5,1,0)</f>
        <v>0</v>
      </c>
      <c r="AY70">
        <f t="shared" ref="AY70" si="397">IF(G70=6,1,0)</f>
        <v>0</v>
      </c>
      <c r="AZ70">
        <f t="shared" ref="AZ70" si="398">IF(G70=7,1,0)</f>
        <v>0</v>
      </c>
      <c r="BA70">
        <f t="shared" ref="BA70" si="399">IF(G70=8,1,0)</f>
        <v>0</v>
      </c>
      <c r="BB70">
        <f t="shared" ref="BB70" si="400">IF(G70=9,1,0)</f>
        <v>0</v>
      </c>
    </row>
    <row r="71" spans="1:57" ht="9" customHeight="1">
      <c r="A71" s="105">
        <f>B70</f>
        <v>42965</v>
      </c>
      <c r="B71" s="106">
        <f>C70</f>
        <v>42965</v>
      </c>
      <c r="C71" s="106">
        <f t="shared" si="362"/>
        <v>42965</v>
      </c>
      <c r="D71" s="107">
        <v>0</v>
      </c>
      <c r="E71" s="108">
        <v>0</v>
      </c>
      <c r="F71" s="109">
        <v>0</v>
      </c>
      <c r="G71" s="110">
        <v>1</v>
      </c>
      <c r="H71" s="110"/>
      <c r="I71" s="111"/>
      <c r="J71" s="112">
        <f t="shared" si="388"/>
        <v>0</v>
      </c>
      <c r="K71" s="112">
        <f t="shared" si="389"/>
        <v>0</v>
      </c>
      <c r="L71" s="112">
        <f t="shared" si="363"/>
        <v>0</v>
      </c>
      <c r="M71" s="112">
        <f t="shared" si="364"/>
        <v>0</v>
      </c>
      <c r="N71" s="112" t="b">
        <f t="shared" si="365"/>
        <v>0</v>
      </c>
      <c r="O71" s="112">
        <f t="shared" si="366"/>
        <v>0</v>
      </c>
      <c r="P71" s="112">
        <f t="shared" si="367"/>
        <v>0</v>
      </c>
      <c r="Q71" s="112">
        <f t="shared" si="368"/>
        <v>0</v>
      </c>
      <c r="R71" s="113"/>
      <c r="S71" s="113"/>
      <c r="T71" s="113"/>
      <c r="U71" s="114"/>
      <c r="V71">
        <f t="shared" si="369"/>
        <v>0</v>
      </c>
      <c r="W71">
        <f t="shared" si="369"/>
        <v>0</v>
      </c>
      <c r="X71" t="b">
        <f t="shared" si="369"/>
        <v>0</v>
      </c>
      <c r="Y71">
        <f t="shared" si="369"/>
        <v>0</v>
      </c>
      <c r="Z71">
        <f t="shared" si="370"/>
        <v>0</v>
      </c>
      <c r="AA71">
        <f t="shared" si="371"/>
        <v>0</v>
      </c>
      <c r="AB71">
        <f t="shared" si="372"/>
        <v>0</v>
      </c>
      <c r="AC71">
        <f t="shared" si="373"/>
        <v>0</v>
      </c>
      <c r="AD71">
        <f t="shared" si="373"/>
        <v>0</v>
      </c>
      <c r="AE71">
        <f t="shared" si="373"/>
        <v>0</v>
      </c>
      <c r="AF71">
        <f t="shared" si="373"/>
        <v>0</v>
      </c>
      <c r="AG71">
        <f t="shared" si="374"/>
        <v>0</v>
      </c>
      <c r="AH71">
        <f t="shared" si="374"/>
        <v>0</v>
      </c>
      <c r="AI71">
        <f t="shared" si="374"/>
        <v>0</v>
      </c>
      <c r="AJ71">
        <f t="shared" si="374"/>
        <v>0</v>
      </c>
      <c r="AK71">
        <f t="shared" si="375"/>
        <v>0</v>
      </c>
      <c r="AL71">
        <f t="shared" si="375"/>
        <v>0</v>
      </c>
      <c r="AM71">
        <f t="shared" si="375"/>
        <v>0</v>
      </c>
      <c r="AN71">
        <f t="shared" si="375"/>
        <v>0</v>
      </c>
      <c r="AO71">
        <f t="shared" si="376"/>
        <v>0</v>
      </c>
      <c r="AP71">
        <f t="shared" si="377"/>
        <v>0</v>
      </c>
      <c r="AQ71" s="4">
        <f t="shared" ref="AQ71" si="401">IF(G71=0,0,IF(OR(G70&gt;=4,G71&gt;=4)=TRUE,0,IF(AND(J70=0,J71=0)=TRUE,0,IF((AS70+AS71)&lt;=$T$9,0,IF((AS70+AS71)&gt;$T$9,IF(J71=0,IF(((C70+E70)*24)+$T$8&gt;(B72+D70)*24,IF(((((C70+E70)*24)+$T$8)-((B72+D70)*24)-AR72)&gt;0,(((C70+E70)*24)+$T$8)-((B72+D70)*24)-AR72,IF(((C71+E71)*24)+$T$8&gt;(B72+D70)*24,IF(((((C71+E71)*24)+$T$8)-((B72+D70)*24)-AR72)&gt;0,(((C71+E71)*24)+$T$8)-((B72+D70)*24)-AR72,0))))))))))</f>
        <v>0</v>
      </c>
      <c r="AS71" s="4">
        <f t="shared" si="379"/>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1"/>
        <v>42966</v>
      </c>
      <c r="B72" s="74">
        <f>B70+1</f>
        <v>42966</v>
      </c>
      <c r="C72" s="74">
        <f t="shared" si="362"/>
        <v>42966</v>
      </c>
      <c r="D72" s="75">
        <v>0</v>
      </c>
      <c r="E72" s="76">
        <v>0</v>
      </c>
      <c r="F72" s="77">
        <v>0</v>
      </c>
      <c r="G72" s="78">
        <v>1</v>
      </c>
      <c r="H72" s="78"/>
      <c r="I72" s="79"/>
      <c r="J72" s="80">
        <f t="shared" si="388"/>
        <v>0</v>
      </c>
      <c r="K72" s="80">
        <f t="shared" si="389"/>
        <v>0</v>
      </c>
      <c r="L72" s="80">
        <f t="shared" si="363"/>
        <v>0</v>
      </c>
      <c r="M72" s="80">
        <f t="shared" si="364"/>
        <v>0</v>
      </c>
      <c r="N72" s="80">
        <f t="shared" si="365"/>
        <v>0</v>
      </c>
      <c r="O72" s="80">
        <f t="shared" si="366"/>
        <v>0</v>
      </c>
      <c r="P72" s="80">
        <f t="shared" si="367"/>
        <v>0</v>
      </c>
      <c r="Q72" s="80">
        <f t="shared" si="368"/>
        <v>0</v>
      </c>
      <c r="R72" s="81"/>
      <c r="S72" s="81"/>
      <c r="T72" s="81"/>
      <c r="U72" s="82"/>
      <c r="V72">
        <f t="shared" si="369"/>
        <v>0</v>
      </c>
      <c r="W72">
        <f t="shared" si="369"/>
        <v>0</v>
      </c>
      <c r="X72">
        <f t="shared" si="369"/>
        <v>0</v>
      </c>
      <c r="Y72">
        <f t="shared" si="369"/>
        <v>0</v>
      </c>
      <c r="Z72">
        <f t="shared" si="370"/>
        <v>0</v>
      </c>
      <c r="AA72">
        <f t="shared" si="371"/>
        <v>0</v>
      </c>
      <c r="AB72">
        <f t="shared" si="372"/>
        <v>0</v>
      </c>
      <c r="AC72">
        <f t="shared" si="373"/>
        <v>0</v>
      </c>
      <c r="AD72">
        <f t="shared" si="373"/>
        <v>0</v>
      </c>
      <c r="AE72">
        <f t="shared" si="373"/>
        <v>0</v>
      </c>
      <c r="AF72">
        <f t="shared" si="373"/>
        <v>0</v>
      </c>
      <c r="AG72">
        <f t="shared" si="374"/>
        <v>0</v>
      </c>
      <c r="AH72">
        <f t="shared" si="374"/>
        <v>0</v>
      </c>
      <c r="AI72">
        <f t="shared" si="374"/>
        <v>0</v>
      </c>
      <c r="AJ72">
        <f t="shared" si="374"/>
        <v>0</v>
      </c>
      <c r="AK72">
        <f t="shared" si="375"/>
        <v>0</v>
      </c>
      <c r="AL72">
        <f t="shared" si="375"/>
        <v>0</v>
      </c>
      <c r="AM72">
        <f t="shared" si="375"/>
        <v>0</v>
      </c>
      <c r="AN72">
        <f t="shared" si="375"/>
        <v>0</v>
      </c>
      <c r="AO72">
        <f t="shared" si="376"/>
        <v>0</v>
      </c>
      <c r="AP72">
        <f t="shared" si="377"/>
        <v>0</v>
      </c>
      <c r="AR72" s="4">
        <f t="shared" ref="AR72" si="402">IF(G72=0,0,IF(OR(G70&gt;=4,G71&gt;=4)=TRUE,0,IF(J72=0,0,IF(AND(J71&gt;0,(((B72+D72)-(C71+E71))*24)&lt;$T$8)=TRUE,$T$8-(((B72+D72)-(C71+E71))*24),IF(AND(J70&gt;0,(((B72+D72)-(C70+E70))*24)&lt;$T$8)=TRUE,$T$8-(((B72+D72)-(C70+E70))*24),0)))))</f>
        <v>0</v>
      </c>
      <c r="AS72" s="4">
        <f t="shared" si="379"/>
        <v>0</v>
      </c>
      <c r="AT72">
        <f>IF(AND(G72=1,J72&gt;0)=TRUE,1,0)</f>
        <v>0</v>
      </c>
      <c r="AU72">
        <f t="shared" ref="AU72" si="403">IF(G72=2,1,0)</f>
        <v>0</v>
      </c>
      <c r="AV72">
        <f t="shared" ref="AV72" si="404">IF(G72=3,1,0)</f>
        <v>0</v>
      </c>
      <c r="AW72">
        <f t="shared" ref="AW72" si="405">IF(G72=4,1,0)</f>
        <v>0</v>
      </c>
      <c r="AX72">
        <f t="shared" ref="AX72" si="406">IF(G72=5,1,0)</f>
        <v>0</v>
      </c>
      <c r="AY72">
        <f t="shared" ref="AY72" si="407">IF(G72=6,1,0)</f>
        <v>0</v>
      </c>
      <c r="AZ72">
        <f t="shared" ref="AZ72" si="408">IF(G72=7,1,0)</f>
        <v>0</v>
      </c>
      <c r="BA72">
        <f t="shared" ref="BA72" si="409">IF(G72=8,1,0)</f>
        <v>0</v>
      </c>
      <c r="BB72">
        <f t="shared" ref="BB72" si="410">IF(G72=9,1,0)</f>
        <v>0</v>
      </c>
    </row>
    <row r="73" spans="1:57" ht="9" customHeight="1">
      <c r="A73" s="105">
        <f>B72</f>
        <v>42966</v>
      </c>
      <c r="B73" s="106">
        <f>C72</f>
        <v>42966</v>
      </c>
      <c r="C73" s="106">
        <f t="shared" si="362"/>
        <v>42966</v>
      </c>
      <c r="D73" s="107">
        <v>0</v>
      </c>
      <c r="E73" s="108">
        <v>0</v>
      </c>
      <c r="F73" s="109">
        <v>0</v>
      </c>
      <c r="G73" s="110">
        <v>1</v>
      </c>
      <c r="H73" s="110"/>
      <c r="I73" s="111"/>
      <c r="J73" s="112">
        <f t="shared" si="388"/>
        <v>0</v>
      </c>
      <c r="K73" s="112">
        <f t="shared" si="389"/>
        <v>0</v>
      </c>
      <c r="L73" s="112">
        <f t="shared" si="363"/>
        <v>0</v>
      </c>
      <c r="M73" s="112">
        <f t="shared" si="364"/>
        <v>0</v>
      </c>
      <c r="N73" s="112">
        <f t="shared" si="365"/>
        <v>0</v>
      </c>
      <c r="O73" s="112">
        <f t="shared" si="366"/>
        <v>0</v>
      </c>
      <c r="P73" s="112">
        <f t="shared" si="367"/>
        <v>0</v>
      </c>
      <c r="Q73" s="112">
        <f t="shared" si="368"/>
        <v>0</v>
      </c>
      <c r="R73" s="113"/>
      <c r="S73" s="113"/>
      <c r="T73" s="113"/>
      <c r="U73" s="114"/>
      <c r="V73">
        <f t="shared" si="369"/>
        <v>0</v>
      </c>
      <c r="W73">
        <f t="shared" si="369"/>
        <v>0</v>
      </c>
      <c r="X73">
        <f t="shared" si="369"/>
        <v>0</v>
      </c>
      <c r="Y73">
        <f t="shared" si="369"/>
        <v>0</v>
      </c>
      <c r="Z73">
        <f t="shared" si="370"/>
        <v>0</v>
      </c>
      <c r="AA73">
        <f t="shared" si="371"/>
        <v>0</v>
      </c>
      <c r="AB73">
        <f t="shared" si="372"/>
        <v>0</v>
      </c>
      <c r="AC73">
        <f t="shared" si="373"/>
        <v>0</v>
      </c>
      <c r="AD73">
        <f t="shared" si="373"/>
        <v>0</v>
      </c>
      <c r="AE73">
        <f t="shared" si="373"/>
        <v>0</v>
      </c>
      <c r="AF73">
        <f t="shared" si="373"/>
        <v>0</v>
      </c>
      <c r="AG73">
        <f t="shared" si="374"/>
        <v>0</v>
      </c>
      <c r="AH73">
        <f t="shared" si="374"/>
        <v>0</v>
      </c>
      <c r="AI73">
        <f t="shared" si="374"/>
        <v>0</v>
      </c>
      <c r="AJ73">
        <f t="shared" si="374"/>
        <v>0</v>
      </c>
      <c r="AK73">
        <f t="shared" si="375"/>
        <v>0</v>
      </c>
      <c r="AL73">
        <f t="shared" si="375"/>
        <v>0</v>
      </c>
      <c r="AM73">
        <f t="shared" si="375"/>
        <v>0</v>
      </c>
      <c r="AN73">
        <f t="shared" si="375"/>
        <v>0</v>
      </c>
      <c r="AO73">
        <f t="shared" si="376"/>
        <v>0</v>
      </c>
      <c r="AP73">
        <f t="shared" si="377"/>
        <v>0</v>
      </c>
      <c r="AQ73" s="4">
        <f t="shared" ref="AQ73" si="411">IF(G73=0,0,IF(OR(G72&gt;=4,G73&gt;=4)=TRUE,0,IF(AND(J72=0,J73=0)=TRUE,0,IF((AS72+AS73)&lt;=$T$9,0,IF((AS72+AS73)&gt;$T$9,IF(J73=0,IF(((C72+E72)*24)+$T$8&gt;(B74+D72)*24,IF(((((C72+E72)*24)+$T$8)-((B74+D72)*24)-AR74)&gt;0,(((C72+E72)*24)+$T$8)-((B74+D72)*24)-AR74,IF(((C73+E73)*24)+$T$8&gt;(B74+D72)*24,IF(((((C73+E73)*24)+$T$8)-((B74+D72)*24)-AR74)&gt;0,(((C73+E73)*24)+$T$8)-((B74+D72)*24)-AR74,0))))))))))</f>
        <v>0</v>
      </c>
      <c r="AS73" s="4">
        <f t="shared" si="379"/>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1"/>
        <v>42967</v>
      </c>
      <c r="B74" s="74">
        <f>B72+1</f>
        <v>42967</v>
      </c>
      <c r="C74" s="74">
        <f t="shared" si="362"/>
        <v>42967</v>
      </c>
      <c r="D74" s="75">
        <v>0</v>
      </c>
      <c r="E74" s="76">
        <v>0</v>
      </c>
      <c r="F74" s="77">
        <v>0</v>
      </c>
      <c r="G74" s="78">
        <v>1</v>
      </c>
      <c r="H74" s="78"/>
      <c r="I74" s="79"/>
      <c r="J74" s="80">
        <f t="shared" si="388"/>
        <v>0</v>
      </c>
      <c r="K74" s="80">
        <f t="shared" si="389"/>
        <v>0</v>
      </c>
      <c r="L74" s="80">
        <f t="shared" si="363"/>
        <v>0</v>
      </c>
      <c r="M74" s="80">
        <f t="shared" si="364"/>
        <v>0</v>
      </c>
      <c r="N74" s="80">
        <f t="shared" si="365"/>
        <v>0</v>
      </c>
      <c r="O74" s="80">
        <f t="shared" si="366"/>
        <v>0</v>
      </c>
      <c r="P74" s="80">
        <f t="shared" si="367"/>
        <v>0</v>
      </c>
      <c r="Q74" s="80">
        <f t="shared" si="368"/>
        <v>0</v>
      </c>
      <c r="R74" s="81"/>
      <c r="S74" s="81"/>
      <c r="T74" s="81"/>
      <c r="U74" s="82"/>
      <c r="V74">
        <f t="shared" si="369"/>
        <v>0</v>
      </c>
      <c r="W74">
        <f t="shared" si="369"/>
        <v>0</v>
      </c>
      <c r="X74">
        <f t="shared" si="369"/>
        <v>0</v>
      </c>
      <c r="Y74">
        <f t="shared" si="369"/>
        <v>0</v>
      </c>
      <c r="Z74">
        <f t="shared" si="370"/>
        <v>0</v>
      </c>
      <c r="AA74">
        <f t="shared" si="371"/>
        <v>0</v>
      </c>
      <c r="AB74">
        <f t="shared" si="372"/>
        <v>0</v>
      </c>
      <c r="AC74">
        <f t="shared" si="373"/>
        <v>0</v>
      </c>
      <c r="AD74">
        <f t="shared" si="373"/>
        <v>0</v>
      </c>
      <c r="AE74">
        <f t="shared" si="373"/>
        <v>0</v>
      </c>
      <c r="AF74">
        <f t="shared" si="373"/>
        <v>0</v>
      </c>
      <c r="AG74">
        <f t="shared" si="374"/>
        <v>0</v>
      </c>
      <c r="AH74">
        <f t="shared" si="374"/>
        <v>0</v>
      </c>
      <c r="AI74">
        <f t="shared" si="374"/>
        <v>0</v>
      </c>
      <c r="AJ74">
        <f t="shared" si="374"/>
        <v>0</v>
      </c>
      <c r="AK74">
        <f t="shared" si="375"/>
        <v>0</v>
      </c>
      <c r="AL74">
        <f t="shared" si="375"/>
        <v>0</v>
      </c>
      <c r="AM74">
        <f t="shared" si="375"/>
        <v>0</v>
      </c>
      <c r="AN74">
        <f t="shared" si="375"/>
        <v>0</v>
      </c>
      <c r="AO74">
        <f t="shared" si="376"/>
        <v>0</v>
      </c>
      <c r="AP74">
        <f t="shared" si="377"/>
        <v>0</v>
      </c>
      <c r="AR74" s="4">
        <f t="shared" ref="AR74" si="412">IF(G74=0,0,IF(OR(G72&gt;=4,G73&gt;=4)=TRUE,0,IF(J74=0,0,IF(AND(J73&gt;0,(((B74+D74)-(C73+E73))*24)&lt;$T$8)=TRUE,$T$8-(((B74+D74)-(C73+E73))*24),IF(AND(J72&gt;0,(((B74+D74)-(C72+E72))*24)&lt;$T$8)=TRUE,$T$8-(((B74+D74)-(C72+E72))*24),0)))))</f>
        <v>0</v>
      </c>
      <c r="AS74" s="4">
        <f t="shared" si="379"/>
        <v>0</v>
      </c>
      <c r="AT74">
        <f>IF(AND(G74=1,J74&gt;0)=TRUE,1,0)</f>
        <v>0</v>
      </c>
      <c r="AU74">
        <f t="shared" ref="AU74" si="413">IF(G74=2,1,0)</f>
        <v>0</v>
      </c>
      <c r="AV74">
        <f t="shared" ref="AV74" si="414">IF(G74=3,1,0)</f>
        <v>0</v>
      </c>
      <c r="AW74">
        <f t="shared" ref="AW74" si="415">IF(G74=4,1,0)</f>
        <v>0</v>
      </c>
      <c r="AX74">
        <f t="shared" ref="AX74" si="416">IF(G74=5,1,0)</f>
        <v>0</v>
      </c>
      <c r="AY74">
        <f t="shared" ref="AY74" si="417">IF(G74=6,1,0)</f>
        <v>0</v>
      </c>
      <c r="AZ74">
        <f t="shared" ref="AZ74" si="418">IF(G74=7,1,0)</f>
        <v>0</v>
      </c>
      <c r="BA74">
        <f t="shared" ref="BA74" si="419">IF(G74=8,1,0)</f>
        <v>0</v>
      </c>
      <c r="BB74">
        <f t="shared" ref="BB74" si="420">IF(G74=9,1,0)</f>
        <v>0</v>
      </c>
    </row>
    <row r="75" spans="1:57" ht="9" customHeight="1">
      <c r="A75" s="105">
        <f>B74</f>
        <v>42967</v>
      </c>
      <c r="B75" s="106">
        <f>C74</f>
        <v>42967</v>
      </c>
      <c r="C75" s="106">
        <f t="shared" si="362"/>
        <v>42967</v>
      </c>
      <c r="D75" s="107">
        <v>0</v>
      </c>
      <c r="E75" s="108">
        <v>0</v>
      </c>
      <c r="F75" s="109">
        <v>0</v>
      </c>
      <c r="G75" s="110">
        <v>1</v>
      </c>
      <c r="H75" s="110"/>
      <c r="I75" s="111"/>
      <c r="J75" s="112">
        <f t="shared" si="388"/>
        <v>0</v>
      </c>
      <c r="K75" s="112">
        <f t="shared" si="389"/>
        <v>0</v>
      </c>
      <c r="L75" s="112">
        <f t="shared" si="363"/>
        <v>0</v>
      </c>
      <c r="M75" s="112">
        <f t="shared" si="364"/>
        <v>0</v>
      </c>
      <c r="N75" s="112">
        <f t="shared" si="365"/>
        <v>0</v>
      </c>
      <c r="O75" s="112">
        <f t="shared" si="366"/>
        <v>0</v>
      </c>
      <c r="P75" s="112">
        <f t="shared" si="367"/>
        <v>0</v>
      </c>
      <c r="Q75" s="112">
        <f t="shared" si="368"/>
        <v>0</v>
      </c>
      <c r="R75" s="113"/>
      <c r="S75" s="113"/>
      <c r="T75" s="113"/>
      <c r="U75" s="114"/>
      <c r="V75">
        <f t="shared" si="369"/>
        <v>0</v>
      </c>
      <c r="W75">
        <f t="shared" si="369"/>
        <v>0</v>
      </c>
      <c r="X75">
        <f t="shared" si="369"/>
        <v>0</v>
      </c>
      <c r="Y75">
        <f t="shared" si="369"/>
        <v>0</v>
      </c>
      <c r="Z75">
        <f t="shared" si="370"/>
        <v>0</v>
      </c>
      <c r="AA75">
        <f t="shared" si="371"/>
        <v>0</v>
      </c>
      <c r="AB75">
        <f t="shared" si="372"/>
        <v>0</v>
      </c>
      <c r="AC75">
        <f t="shared" si="373"/>
        <v>0</v>
      </c>
      <c r="AD75">
        <f t="shared" si="373"/>
        <v>0</v>
      </c>
      <c r="AE75">
        <f t="shared" si="373"/>
        <v>0</v>
      </c>
      <c r="AF75">
        <f t="shared" si="373"/>
        <v>0</v>
      </c>
      <c r="AG75">
        <f t="shared" si="374"/>
        <v>0</v>
      </c>
      <c r="AH75">
        <f t="shared" si="374"/>
        <v>0</v>
      </c>
      <c r="AI75">
        <f t="shared" si="374"/>
        <v>0</v>
      </c>
      <c r="AJ75">
        <f t="shared" si="374"/>
        <v>0</v>
      </c>
      <c r="AK75">
        <f t="shared" si="375"/>
        <v>0</v>
      </c>
      <c r="AL75">
        <f t="shared" si="375"/>
        <v>0</v>
      </c>
      <c r="AM75">
        <f t="shared" si="375"/>
        <v>0</v>
      </c>
      <c r="AN75">
        <f t="shared" si="375"/>
        <v>0</v>
      </c>
      <c r="AO75">
        <f t="shared" si="376"/>
        <v>0</v>
      </c>
      <c r="AP75">
        <f t="shared" si="377"/>
        <v>0</v>
      </c>
      <c r="AQ75" s="4">
        <f t="shared" ref="AQ75" si="421">IF(G75=0,0,IF(OR(G74&gt;=4,G75&gt;=4)=TRUE,0,IF(AND(J74=0,J75=0)=TRUE,0,IF((AS74+AS75)&lt;=$T$9,0,IF((AS74+AS75)&gt;$T$9,IF(J75=0,IF(((C74+E74)*24)+$T$8&gt;(B76+D74)*24,IF(((((C74+E74)*24)+$T$8)-((B76+D74)*24)-AR76)&gt;0,(((C74+E74)*24)+$T$8)-((B76+D74)*24)-AR76,IF(((C75+E75)*24)+$T$8&gt;(B76+D74)*24,IF(((((C75+E75)*24)+$T$8)-((B76+D74)*24)-AR76)&gt;0,(((C75+E75)*24)+$T$8)-((B76+D74)*24)-AR76,0))))))))))</f>
        <v>0</v>
      </c>
      <c r="AS75" s="4">
        <f t="shared" si="379"/>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1"/>
        <v>42968</v>
      </c>
      <c r="B76" s="74">
        <f>B74+1</f>
        <v>42968</v>
      </c>
      <c r="C76" s="74">
        <f t="shared" si="362"/>
        <v>42968</v>
      </c>
      <c r="D76" s="75">
        <v>0.70833333333333337</v>
      </c>
      <c r="E76" s="76">
        <v>0.89583333333333337</v>
      </c>
      <c r="F76" s="77">
        <v>0</v>
      </c>
      <c r="G76" s="78">
        <v>1</v>
      </c>
      <c r="H76" s="78"/>
      <c r="I76" s="79"/>
      <c r="J76" s="80">
        <f t="shared" si="388"/>
        <v>4.5</v>
      </c>
      <c r="K76" s="80">
        <f t="shared" si="389"/>
        <v>4.5</v>
      </c>
      <c r="L76" s="80">
        <f t="shared" si="363"/>
        <v>0</v>
      </c>
      <c r="M76" s="80">
        <f t="shared" si="364"/>
        <v>4.5</v>
      </c>
      <c r="N76" s="80" t="b">
        <f t="shared" si="365"/>
        <v>0</v>
      </c>
      <c r="O76" s="80">
        <f t="shared" si="366"/>
        <v>0</v>
      </c>
      <c r="P76" s="80">
        <f t="shared" si="367"/>
        <v>0</v>
      </c>
      <c r="Q76" s="80">
        <f t="shared" si="368"/>
        <v>0</v>
      </c>
      <c r="R76" s="81"/>
      <c r="S76" s="81"/>
      <c r="T76" s="81"/>
      <c r="U76" s="82"/>
      <c r="V76">
        <f t="shared" si="369"/>
        <v>0</v>
      </c>
      <c r="W76">
        <f t="shared" si="369"/>
        <v>4.5</v>
      </c>
      <c r="X76" t="b">
        <f t="shared" si="369"/>
        <v>0</v>
      </c>
      <c r="Y76">
        <f t="shared" si="369"/>
        <v>0</v>
      </c>
      <c r="Z76">
        <f t="shared" si="370"/>
        <v>0</v>
      </c>
      <c r="AA76">
        <f t="shared" si="371"/>
        <v>0</v>
      </c>
      <c r="AB76">
        <f t="shared" si="372"/>
        <v>0</v>
      </c>
      <c r="AC76">
        <f t="shared" si="373"/>
        <v>0</v>
      </c>
      <c r="AD76">
        <f t="shared" si="373"/>
        <v>0</v>
      </c>
      <c r="AE76">
        <f t="shared" si="373"/>
        <v>0</v>
      </c>
      <c r="AF76">
        <f t="shared" si="373"/>
        <v>0</v>
      </c>
      <c r="AG76">
        <f t="shared" si="374"/>
        <v>0</v>
      </c>
      <c r="AH76">
        <f t="shared" si="374"/>
        <v>0</v>
      </c>
      <c r="AI76">
        <f t="shared" si="374"/>
        <v>0</v>
      </c>
      <c r="AJ76">
        <f t="shared" si="374"/>
        <v>0</v>
      </c>
      <c r="AK76">
        <f t="shared" si="375"/>
        <v>0</v>
      </c>
      <c r="AL76">
        <f t="shared" si="375"/>
        <v>0</v>
      </c>
      <c r="AM76">
        <f t="shared" si="375"/>
        <v>0</v>
      </c>
      <c r="AN76">
        <f t="shared" si="375"/>
        <v>0</v>
      </c>
      <c r="AO76">
        <f t="shared" si="376"/>
        <v>0</v>
      </c>
      <c r="AP76">
        <f t="shared" si="377"/>
        <v>0</v>
      </c>
      <c r="AR76" s="4">
        <f t="shared" ref="AR76" si="422">IF(G76=0,0,IF(OR(G74&gt;=4,G75&gt;=4)=TRUE,0,IF(J76=0,0,IF(AND(J75&gt;0,(((B76+D76)-(C75+E75))*24)&lt;$T$8)=TRUE,$T$8-(((B76+D76)-(C75+E75))*24),IF(AND(J74&gt;0,(((B76+D76)-(C74+E74))*24)&lt;$T$8)=TRUE,$T$8-(((B76+D76)-(C74+E74))*24),0)))))</f>
        <v>0</v>
      </c>
      <c r="AS76" s="4">
        <f t="shared" si="379"/>
        <v>4.5</v>
      </c>
      <c r="AT76">
        <f>IF(AND(G76=1,J76&gt;0)=TRUE,1,0)</f>
        <v>1</v>
      </c>
      <c r="AU76">
        <f t="shared" ref="AU76" si="423">IF(G76=2,1,0)</f>
        <v>0</v>
      </c>
      <c r="AV76">
        <f t="shared" ref="AV76" si="424">IF(G76=3,1,0)</f>
        <v>0</v>
      </c>
      <c r="AW76">
        <f t="shared" ref="AW76" si="425">IF(G76=4,1,0)</f>
        <v>0</v>
      </c>
      <c r="AX76">
        <f t="shared" ref="AX76" si="426">IF(G76=5,1,0)</f>
        <v>0</v>
      </c>
      <c r="AY76">
        <f t="shared" ref="AY76" si="427">IF(G76=6,1,0)</f>
        <v>0</v>
      </c>
      <c r="AZ76">
        <f t="shared" ref="AZ76" si="428">IF(G76=7,1,0)</f>
        <v>0</v>
      </c>
      <c r="BA76">
        <f t="shared" ref="BA76" si="429">IF(G76=8,1,0)</f>
        <v>0</v>
      </c>
      <c r="BB76">
        <f t="shared" ref="BB76" si="430">IF(G76=9,1,0)</f>
        <v>0</v>
      </c>
    </row>
    <row r="77" spans="1:57" ht="9" customHeight="1">
      <c r="A77" s="105">
        <f>B76</f>
        <v>42968</v>
      </c>
      <c r="B77" s="106">
        <f>C76</f>
        <v>42968</v>
      </c>
      <c r="C77" s="106">
        <f t="shared" si="362"/>
        <v>42968</v>
      </c>
      <c r="D77" s="107">
        <v>0</v>
      </c>
      <c r="E77" s="108">
        <v>0</v>
      </c>
      <c r="F77" s="109">
        <v>0</v>
      </c>
      <c r="G77" s="110">
        <v>1</v>
      </c>
      <c r="H77" s="110"/>
      <c r="I77" s="111"/>
      <c r="J77" s="112">
        <f t="shared" si="388"/>
        <v>0</v>
      </c>
      <c r="K77" s="112">
        <f t="shared" si="389"/>
        <v>4.5</v>
      </c>
      <c r="L77" s="112">
        <f t="shared" si="363"/>
        <v>0</v>
      </c>
      <c r="M77" s="112">
        <f t="shared" si="364"/>
        <v>0</v>
      </c>
      <c r="N77" s="112" t="b">
        <f t="shared" si="365"/>
        <v>0</v>
      </c>
      <c r="O77" s="112">
        <f t="shared" si="366"/>
        <v>0</v>
      </c>
      <c r="P77" s="112">
        <f t="shared" si="367"/>
        <v>0</v>
      </c>
      <c r="Q77" s="112">
        <f t="shared" si="368"/>
        <v>0</v>
      </c>
      <c r="R77" s="113"/>
      <c r="S77" s="113"/>
      <c r="T77" s="113"/>
      <c r="U77" s="114"/>
      <c r="V77">
        <f t="shared" si="369"/>
        <v>0</v>
      </c>
      <c r="W77">
        <f t="shared" si="369"/>
        <v>0</v>
      </c>
      <c r="X77" t="b">
        <f t="shared" si="369"/>
        <v>0</v>
      </c>
      <c r="Y77">
        <f t="shared" si="369"/>
        <v>0</v>
      </c>
      <c r="Z77">
        <f t="shared" si="370"/>
        <v>0</v>
      </c>
      <c r="AA77">
        <f t="shared" si="371"/>
        <v>0</v>
      </c>
      <c r="AB77">
        <f t="shared" si="372"/>
        <v>0</v>
      </c>
      <c r="AC77">
        <f t="shared" si="373"/>
        <v>0</v>
      </c>
      <c r="AD77">
        <f t="shared" si="373"/>
        <v>0</v>
      </c>
      <c r="AE77">
        <f t="shared" si="373"/>
        <v>0</v>
      </c>
      <c r="AF77">
        <f t="shared" si="373"/>
        <v>0</v>
      </c>
      <c r="AG77">
        <f t="shared" si="374"/>
        <v>0</v>
      </c>
      <c r="AH77">
        <f t="shared" si="374"/>
        <v>0</v>
      </c>
      <c r="AI77">
        <f t="shared" si="374"/>
        <v>0</v>
      </c>
      <c r="AJ77">
        <f t="shared" si="374"/>
        <v>0</v>
      </c>
      <c r="AK77">
        <f t="shared" si="375"/>
        <v>0</v>
      </c>
      <c r="AL77">
        <f t="shared" si="375"/>
        <v>0</v>
      </c>
      <c r="AM77">
        <f t="shared" si="375"/>
        <v>0</v>
      </c>
      <c r="AN77">
        <f t="shared" si="375"/>
        <v>0</v>
      </c>
      <c r="AO77">
        <f t="shared" si="376"/>
        <v>0</v>
      </c>
      <c r="AP77">
        <f t="shared" si="377"/>
        <v>0</v>
      </c>
      <c r="AQ77" s="4">
        <f t="shared" ref="AQ77" si="431">IF(G77=0,0,IF(OR(G76&gt;=4,G77&gt;=4)=TRUE,0,IF(AND(J76=0,J77=0)=TRUE,0,IF((AS76+AS77)&lt;=$T$9,0,IF((AS76+AS77)&gt;$T$9,IF(J77=0,IF(((C76+E76)*24)+$T$8&gt;(B78+D76)*24,IF(((((C76+E76)*24)+$T$8)-((B78+D76)*24)-AR78)&gt;0,(((C76+E76)*24)+$T$8)-((B78+D76)*24)-AR78,IF(((C77+E77)*24)+$T$8&gt;(B78+D76)*24,IF(((((C77+E77)*24)+$T$8)-((B78+D76)*24)-AR78)&gt;0,(((C77+E77)*24)+$T$8)-((B78+D76)*24)-AR78,0))))))))))</f>
        <v>0</v>
      </c>
      <c r="AS77" s="4">
        <f t="shared" si="379"/>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1</v>
      </c>
      <c r="BD77">
        <f>IF(BC77&gt;13,1,0)</f>
        <v>0</v>
      </c>
      <c r="BE77">
        <f>IF($J76+$J77&gt;0,$BC75+1,0)</f>
        <v>1</v>
      </c>
    </row>
    <row r="78" spans="1:57" ht="9" customHeight="1">
      <c r="A78" s="73">
        <f t="shared" si="391"/>
        <v>42969</v>
      </c>
      <c r="B78" s="74">
        <f>B76+1</f>
        <v>42969</v>
      </c>
      <c r="C78" s="74">
        <f t="shared" si="362"/>
        <v>42969</v>
      </c>
      <c r="D78" s="75">
        <v>0.70833333333333337</v>
      </c>
      <c r="E78" s="76">
        <v>0.84652777777777777</v>
      </c>
      <c r="F78" s="77">
        <v>0</v>
      </c>
      <c r="G78" s="78">
        <v>1</v>
      </c>
      <c r="H78" s="78"/>
      <c r="I78" s="79"/>
      <c r="J78" s="80">
        <f t="shared" si="388"/>
        <v>3.3166666666511446</v>
      </c>
      <c r="K78" s="80">
        <f t="shared" si="389"/>
        <v>7.8166666666511446</v>
      </c>
      <c r="L78" s="80">
        <f t="shared" si="363"/>
        <v>0</v>
      </c>
      <c r="M78" s="80">
        <f t="shared" si="364"/>
        <v>3.3166666666511446</v>
      </c>
      <c r="N78" s="80" t="b">
        <f t="shared" si="365"/>
        <v>0</v>
      </c>
      <c r="O78" s="80">
        <f t="shared" si="366"/>
        <v>0</v>
      </c>
      <c r="P78" s="80">
        <f t="shared" si="367"/>
        <v>0</v>
      </c>
      <c r="Q78" s="80">
        <f t="shared" si="368"/>
        <v>0</v>
      </c>
      <c r="R78" s="81"/>
      <c r="S78" s="81"/>
      <c r="T78" s="81"/>
      <c r="U78" s="82"/>
      <c r="V78">
        <f t="shared" si="369"/>
        <v>0</v>
      </c>
      <c r="W78">
        <f t="shared" si="369"/>
        <v>3.3166666666511446</v>
      </c>
      <c r="X78" t="b">
        <f t="shared" si="369"/>
        <v>0</v>
      </c>
      <c r="Y78">
        <f t="shared" si="369"/>
        <v>0</v>
      </c>
      <c r="Z78">
        <f t="shared" si="370"/>
        <v>0</v>
      </c>
      <c r="AA78">
        <f t="shared" si="371"/>
        <v>0</v>
      </c>
      <c r="AB78">
        <f t="shared" si="372"/>
        <v>0</v>
      </c>
      <c r="AC78">
        <f t="shared" si="373"/>
        <v>0</v>
      </c>
      <c r="AD78">
        <f t="shared" si="373"/>
        <v>0</v>
      </c>
      <c r="AE78">
        <f t="shared" si="373"/>
        <v>0</v>
      </c>
      <c r="AF78">
        <f t="shared" si="373"/>
        <v>0</v>
      </c>
      <c r="AG78">
        <f t="shared" si="374"/>
        <v>0</v>
      </c>
      <c r="AH78">
        <f t="shared" si="374"/>
        <v>0</v>
      </c>
      <c r="AI78">
        <f t="shared" si="374"/>
        <v>0</v>
      </c>
      <c r="AJ78">
        <f t="shared" si="374"/>
        <v>0</v>
      </c>
      <c r="AK78">
        <f t="shared" si="375"/>
        <v>0</v>
      </c>
      <c r="AL78">
        <f t="shared" si="375"/>
        <v>0</v>
      </c>
      <c r="AM78">
        <f t="shared" si="375"/>
        <v>0</v>
      </c>
      <c r="AN78">
        <f t="shared" si="375"/>
        <v>0</v>
      </c>
      <c r="AO78">
        <f t="shared" si="376"/>
        <v>0</v>
      </c>
      <c r="AP78">
        <f t="shared" si="377"/>
        <v>0</v>
      </c>
      <c r="AR78" s="4">
        <f t="shared" ref="AR78" si="432">IF(G78=0,0,IF(OR(G76&gt;=4,G77&gt;=4)=TRUE,0,IF(J78=0,0,IF(AND(J77&gt;0,(((B78+D78)-(C77+E77))*24)&lt;$T$8)=TRUE,$T$8-(((B78+D78)-(C77+E77))*24),IF(AND(J76&gt;0,(((B78+D78)-(C76+E76))*24)&lt;$T$8)=TRUE,$T$8-(((B78+D78)-(C76+E76))*24),0)))))</f>
        <v>0</v>
      </c>
      <c r="AS78" s="4">
        <f t="shared" si="379"/>
        <v>3.3166666666511446</v>
      </c>
      <c r="AT78">
        <f>IF(AND(G78=1,J78&gt;0)=TRUE,1,0)</f>
        <v>1</v>
      </c>
      <c r="AU78">
        <f t="shared" ref="AU78" si="433">IF(G78=2,1,0)</f>
        <v>0</v>
      </c>
      <c r="AV78">
        <f t="shared" ref="AV78" si="434">IF(G78=3,1,0)</f>
        <v>0</v>
      </c>
      <c r="AW78">
        <f t="shared" ref="AW78" si="435">IF(G78=4,1,0)</f>
        <v>0</v>
      </c>
      <c r="AX78">
        <f t="shared" ref="AX78" si="436">IF(G78=5,1,0)</f>
        <v>0</v>
      </c>
      <c r="AY78">
        <f t="shared" ref="AY78" si="437">IF(G78=6,1,0)</f>
        <v>0</v>
      </c>
      <c r="AZ78">
        <f t="shared" ref="AZ78" si="438">IF(G78=7,1,0)</f>
        <v>0</v>
      </c>
      <c r="BA78">
        <f t="shared" ref="BA78" si="439">IF(G78=8,1,0)</f>
        <v>0</v>
      </c>
      <c r="BB78">
        <f t="shared" ref="BB78" si="440">IF(G78=9,1,0)</f>
        <v>0</v>
      </c>
    </row>
    <row r="79" spans="1:57" ht="9" customHeight="1">
      <c r="A79" s="105">
        <f>B78</f>
        <v>42969</v>
      </c>
      <c r="B79" s="106">
        <f>C78</f>
        <v>42969</v>
      </c>
      <c r="C79" s="106">
        <f t="shared" si="362"/>
        <v>42969</v>
      </c>
      <c r="D79" s="107">
        <v>0</v>
      </c>
      <c r="E79" s="108">
        <v>0</v>
      </c>
      <c r="F79" s="109">
        <v>0</v>
      </c>
      <c r="G79" s="110">
        <v>1</v>
      </c>
      <c r="H79" s="110"/>
      <c r="I79" s="111"/>
      <c r="J79" s="112">
        <f t="shared" si="388"/>
        <v>0</v>
      </c>
      <c r="K79" s="112">
        <f t="shared" si="389"/>
        <v>7.8166666666511446</v>
      </c>
      <c r="L79" s="112">
        <f t="shared" si="363"/>
        <v>0</v>
      </c>
      <c r="M79" s="112">
        <f t="shared" si="364"/>
        <v>0</v>
      </c>
      <c r="N79" s="112" t="b">
        <f t="shared" si="365"/>
        <v>0</v>
      </c>
      <c r="O79" s="112">
        <f t="shared" si="366"/>
        <v>0</v>
      </c>
      <c r="P79" s="112">
        <f t="shared" si="367"/>
        <v>0</v>
      </c>
      <c r="Q79" s="112">
        <f t="shared" si="368"/>
        <v>0</v>
      </c>
      <c r="R79" s="113"/>
      <c r="S79" s="113"/>
      <c r="T79" s="113"/>
      <c r="U79" s="114"/>
      <c r="V79">
        <f t="shared" si="369"/>
        <v>0</v>
      </c>
      <c r="W79">
        <f t="shared" si="369"/>
        <v>0</v>
      </c>
      <c r="X79" t="b">
        <f t="shared" si="369"/>
        <v>0</v>
      </c>
      <c r="Y79">
        <f t="shared" si="369"/>
        <v>0</v>
      </c>
      <c r="Z79">
        <f t="shared" si="370"/>
        <v>0</v>
      </c>
      <c r="AA79">
        <f t="shared" si="371"/>
        <v>0</v>
      </c>
      <c r="AB79">
        <f t="shared" si="372"/>
        <v>0</v>
      </c>
      <c r="AC79">
        <f t="shared" si="373"/>
        <v>0</v>
      </c>
      <c r="AD79">
        <f t="shared" si="373"/>
        <v>0</v>
      </c>
      <c r="AE79">
        <f t="shared" si="373"/>
        <v>0</v>
      </c>
      <c r="AF79">
        <f t="shared" si="373"/>
        <v>0</v>
      </c>
      <c r="AG79">
        <f t="shared" si="374"/>
        <v>0</v>
      </c>
      <c r="AH79">
        <f t="shared" si="374"/>
        <v>0</v>
      </c>
      <c r="AI79">
        <f t="shared" si="374"/>
        <v>0</v>
      </c>
      <c r="AJ79">
        <f t="shared" si="374"/>
        <v>0</v>
      </c>
      <c r="AK79">
        <f t="shared" si="375"/>
        <v>0</v>
      </c>
      <c r="AL79">
        <f t="shared" si="375"/>
        <v>0</v>
      </c>
      <c r="AM79">
        <f t="shared" si="375"/>
        <v>0</v>
      </c>
      <c r="AN79">
        <f t="shared" si="375"/>
        <v>0</v>
      </c>
      <c r="AO79">
        <f t="shared" si="376"/>
        <v>0</v>
      </c>
      <c r="AP79">
        <f t="shared" si="377"/>
        <v>0</v>
      </c>
      <c r="AQ79" s="4">
        <f t="shared" ref="AQ79" si="441">IF(G79=0,0,IF(OR(G78&gt;=4,G79&gt;=4)=TRUE,0,IF(AND(J78=0,J79=0)=TRUE,0,IF((AS78+AS79)&lt;=$T$9,0,IF((AS78+AS79)&gt;$T$9,IF(J79=0,IF(((C78+E78)*24)+$T$8&gt;(B80+D78)*24,IF(((((C78+E78)*24)+$T$8)-((B80+D78)*24)-AR80)&gt;0,(((C78+E78)*24)+$T$8)-((B80+D78)*24)-AR80,IF(((C79+E79)*24)+$T$8&gt;(B80+D78)*24,IF(((((C79+E79)*24)+$T$8)-((B80+D78)*24)-AR80)&gt;0,(((C79+E79)*24)+$T$8)-((B80+D78)*24)-AR80,0))))))))))</f>
        <v>0</v>
      </c>
      <c r="AS79" s="4">
        <f t="shared" si="379"/>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2</v>
      </c>
      <c r="BD79">
        <f>IF(BC79&gt;13,1,0)</f>
        <v>0</v>
      </c>
      <c r="BE79">
        <f>IF($J78+$J79&gt;0,$BC77+1,0)</f>
        <v>2</v>
      </c>
    </row>
    <row r="80" spans="1:57" ht="9" customHeight="1">
      <c r="A80" s="73">
        <f t="shared" ref="A80" si="442">B80</f>
        <v>42970</v>
      </c>
      <c r="B80" s="74">
        <f>B78+1</f>
        <v>42970</v>
      </c>
      <c r="C80" s="74">
        <f t="shared" si="362"/>
        <v>42970</v>
      </c>
      <c r="D80" s="75">
        <v>0.70833333333333337</v>
      </c>
      <c r="E80" s="76">
        <v>0.88194444444444453</v>
      </c>
      <c r="F80" s="77">
        <v>0</v>
      </c>
      <c r="G80" s="78">
        <v>1</v>
      </c>
      <c r="H80" s="78"/>
      <c r="I80" s="79"/>
      <c r="J80" s="80">
        <f t="shared" si="388"/>
        <v>4.1666666666278616</v>
      </c>
      <c r="K80" s="80">
        <f t="shared" si="389"/>
        <v>11.983333333279006</v>
      </c>
      <c r="L80" s="80">
        <f t="shared" si="363"/>
        <v>0</v>
      </c>
      <c r="M80" s="80">
        <f t="shared" si="364"/>
        <v>4.1666666667442769</v>
      </c>
      <c r="N80" s="80" t="b">
        <f t="shared" si="365"/>
        <v>0</v>
      </c>
      <c r="O80" s="80">
        <f t="shared" si="366"/>
        <v>0</v>
      </c>
      <c r="P80" s="80">
        <f t="shared" si="367"/>
        <v>0</v>
      </c>
      <c r="Q80" s="80">
        <f t="shared" si="368"/>
        <v>0</v>
      </c>
      <c r="R80" s="81"/>
      <c r="S80" s="81"/>
      <c r="T80" s="81"/>
      <c r="U80" s="82"/>
      <c r="V80">
        <f t="shared" si="369"/>
        <v>0</v>
      </c>
      <c r="W80">
        <f t="shared" si="369"/>
        <v>4.1666666667442769</v>
      </c>
      <c r="X80" t="b">
        <f t="shared" si="369"/>
        <v>0</v>
      </c>
      <c r="Y80">
        <f t="shared" si="369"/>
        <v>0</v>
      </c>
      <c r="Z80">
        <f t="shared" si="370"/>
        <v>0</v>
      </c>
      <c r="AA80">
        <f t="shared" si="371"/>
        <v>0</v>
      </c>
      <c r="AB80">
        <f t="shared" si="372"/>
        <v>0</v>
      </c>
      <c r="AC80">
        <f t="shared" si="373"/>
        <v>0</v>
      </c>
      <c r="AD80">
        <f t="shared" si="373"/>
        <v>0</v>
      </c>
      <c r="AE80">
        <f t="shared" si="373"/>
        <v>0</v>
      </c>
      <c r="AF80">
        <f t="shared" si="373"/>
        <v>0</v>
      </c>
      <c r="AG80">
        <f t="shared" si="374"/>
        <v>0</v>
      </c>
      <c r="AH80">
        <f t="shared" si="374"/>
        <v>0</v>
      </c>
      <c r="AI80">
        <f t="shared" si="374"/>
        <v>0</v>
      </c>
      <c r="AJ80">
        <f t="shared" si="374"/>
        <v>0</v>
      </c>
      <c r="AK80">
        <f t="shared" si="375"/>
        <v>0</v>
      </c>
      <c r="AL80">
        <f t="shared" si="375"/>
        <v>0</v>
      </c>
      <c r="AM80">
        <f t="shared" si="375"/>
        <v>0</v>
      </c>
      <c r="AN80">
        <f t="shared" si="375"/>
        <v>0</v>
      </c>
      <c r="AO80">
        <f t="shared" si="376"/>
        <v>0</v>
      </c>
      <c r="AP80">
        <f t="shared" si="377"/>
        <v>0</v>
      </c>
      <c r="AR80" s="4">
        <f t="shared" ref="AR80" si="443">IF(G80=0,0,IF(OR(G78&gt;=4,G79&gt;=4)=TRUE,0,IF(J80=0,0,IF(AND(J79&gt;0,(((B80+D80)-(C79+E79))*24)&lt;$T$8)=TRUE,$T$8-(((B80+D80)-(C79+E79))*24),IF(AND(J78&gt;0,(((B80+D80)-(C78+E78))*24)&lt;$T$8)=TRUE,$T$8-(((B80+D80)-(C78+E78))*24),0)))))</f>
        <v>0</v>
      </c>
      <c r="AS80" s="4">
        <f t="shared" si="379"/>
        <v>4.1666666666278616</v>
      </c>
      <c r="AT80">
        <f>IF(AND(G80=1,J80&gt;0)=TRUE,1,0)</f>
        <v>1</v>
      </c>
      <c r="AU80">
        <f t="shared" ref="AU80" si="444">IF(G80=2,1,0)</f>
        <v>0</v>
      </c>
      <c r="AV80">
        <f t="shared" ref="AV80" si="445">IF(G80=3,1,0)</f>
        <v>0</v>
      </c>
      <c r="AW80">
        <f t="shared" ref="AW80" si="446">IF(G80=4,1,0)</f>
        <v>0</v>
      </c>
      <c r="AX80">
        <f t="shared" ref="AX80" si="447">IF(G80=5,1,0)</f>
        <v>0</v>
      </c>
      <c r="AY80">
        <f t="shared" ref="AY80" si="448">IF(G80=6,1,0)</f>
        <v>0</v>
      </c>
      <c r="AZ80">
        <f t="shared" ref="AZ80" si="449">IF(G80=7,1,0)</f>
        <v>0</v>
      </c>
      <c r="BA80">
        <f t="shared" ref="BA80" si="450">IF(G80=8,1,0)</f>
        <v>0</v>
      </c>
      <c r="BB80">
        <f t="shared" ref="BB80" si="451">IF(G80=9,1,0)</f>
        <v>0</v>
      </c>
    </row>
    <row r="81" spans="1:57" ht="9" customHeight="1">
      <c r="A81" s="83">
        <f>B80</f>
        <v>42970</v>
      </c>
      <c r="B81" s="84">
        <f>C80</f>
        <v>42970</v>
      </c>
      <c r="C81" s="84">
        <f t="shared" si="362"/>
        <v>42970</v>
      </c>
      <c r="D81" s="85">
        <v>0</v>
      </c>
      <c r="E81" s="86">
        <v>0</v>
      </c>
      <c r="F81" s="87">
        <v>0</v>
      </c>
      <c r="G81" s="88">
        <v>1</v>
      </c>
      <c r="H81" s="88"/>
      <c r="I81" s="89"/>
      <c r="J81" s="90">
        <f t="shared" si="388"/>
        <v>0</v>
      </c>
      <c r="K81" s="90">
        <f t="shared" si="389"/>
        <v>11.983333333279006</v>
      </c>
      <c r="L81" s="90">
        <f t="shared" si="363"/>
        <v>0</v>
      </c>
      <c r="M81" s="90">
        <f t="shared" si="364"/>
        <v>0</v>
      </c>
      <c r="N81" s="90" t="b">
        <f t="shared" si="365"/>
        <v>0</v>
      </c>
      <c r="O81" s="90">
        <f t="shared" si="366"/>
        <v>0</v>
      </c>
      <c r="P81" s="90">
        <f t="shared" si="367"/>
        <v>0</v>
      </c>
      <c r="Q81" s="90">
        <f t="shared" si="368"/>
        <v>0</v>
      </c>
      <c r="R81" s="91"/>
      <c r="S81" s="91"/>
      <c r="T81" s="91"/>
      <c r="U81" s="92"/>
      <c r="V81">
        <f t="shared" si="369"/>
        <v>0</v>
      </c>
      <c r="W81">
        <f t="shared" si="369"/>
        <v>0</v>
      </c>
      <c r="X81" t="b">
        <f t="shared" si="369"/>
        <v>0</v>
      </c>
      <c r="Y81">
        <f t="shared" si="369"/>
        <v>0</v>
      </c>
      <c r="Z81">
        <f t="shared" si="370"/>
        <v>0</v>
      </c>
      <c r="AA81">
        <f t="shared" si="371"/>
        <v>0</v>
      </c>
      <c r="AB81">
        <f t="shared" si="372"/>
        <v>0</v>
      </c>
      <c r="AC81">
        <f t="shared" si="373"/>
        <v>0</v>
      </c>
      <c r="AD81">
        <f t="shared" si="373"/>
        <v>0</v>
      </c>
      <c r="AE81">
        <f t="shared" si="373"/>
        <v>0</v>
      </c>
      <c r="AF81">
        <f t="shared" si="373"/>
        <v>0</v>
      </c>
      <c r="AG81">
        <f t="shared" si="374"/>
        <v>0</v>
      </c>
      <c r="AH81">
        <f t="shared" si="374"/>
        <v>0</v>
      </c>
      <c r="AI81">
        <f t="shared" si="374"/>
        <v>0</v>
      </c>
      <c r="AJ81">
        <f t="shared" si="374"/>
        <v>0</v>
      </c>
      <c r="AK81">
        <f t="shared" si="375"/>
        <v>0</v>
      </c>
      <c r="AL81">
        <f t="shared" si="375"/>
        <v>0</v>
      </c>
      <c r="AM81">
        <f t="shared" si="375"/>
        <v>0</v>
      </c>
      <c r="AN81">
        <f t="shared" si="375"/>
        <v>0</v>
      </c>
      <c r="AO81">
        <f t="shared" si="376"/>
        <v>0</v>
      </c>
      <c r="AP81">
        <f t="shared" si="377"/>
        <v>0</v>
      </c>
      <c r="AQ81" s="4">
        <f t="shared" ref="AQ81" si="452">IF(G81=0,0,IF(OR(G80&gt;=4,G81&gt;=4)=TRUE,0,IF(AND(J80=0,J81=0)=TRUE,0,IF((AS80+AS81)&lt;=$T$9,0,IF((AS80+AS81)&gt;$T$9,IF(J81=0,IF(((C80+E80)*24)+$T$8&gt;(B82+D80)*24,IF(((((C80+E80)*24)+$T$8)-((B82+D80)*24)-AR82)&gt;0,(((C80+E80)*24)+$T$8)-((B82+D80)*24)-AR82,IF(((C81+E81)*24)+$T$8&gt;(B82+D80)*24,IF(((((C81+E81)*24)+$T$8)-((B82+D80)*24)-AR82)&gt;0,(((C81+E81)*24)+$T$8)-((B82+D80)*24)-AR82,0))))))))))</f>
        <v>0</v>
      </c>
      <c r="AS81" s="4">
        <f t="shared" si="379"/>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3</v>
      </c>
      <c r="BD81">
        <f>IF(BC81&gt;13,1,0)</f>
        <v>0</v>
      </c>
      <c r="BE81">
        <f>IF($J80+$J81&gt;0,$BC79+1,0)</f>
        <v>3</v>
      </c>
    </row>
    <row r="82" spans="1:57" ht="9" customHeight="1">
      <c r="A82" s="73">
        <f>B82</f>
        <v>42971</v>
      </c>
      <c r="B82" s="74">
        <f>B80+1</f>
        <v>42971</v>
      </c>
      <c r="C82" s="74">
        <f t="shared" ref="C82:C95" si="453">B82+F82</f>
        <v>42971</v>
      </c>
      <c r="D82" s="75">
        <v>0.625</v>
      </c>
      <c r="E82" s="76">
        <v>0.79166666666666663</v>
      </c>
      <c r="F82" s="77">
        <v>0</v>
      </c>
      <c r="G82" s="78">
        <v>1</v>
      </c>
      <c r="H82" s="78"/>
      <c r="I82" s="79"/>
      <c r="J82" s="80">
        <f>((C82+E82)-(B82+D82))*24</f>
        <v>3.9999999999417923</v>
      </c>
      <c r="K82" s="80">
        <f>IF(OR(G82=4,G82&gt;=8)=TRUE,0,J82)</f>
        <v>3.9999999999417923</v>
      </c>
      <c r="L82" s="80">
        <f t="shared" ref="L82:L95" si="454">IF(J82-(O82+N82+M82+P82+Q82)&lt;0,0,J82-(O82+N82+M82+P82+Q82))</f>
        <v>1.9999999999417923</v>
      </c>
      <c r="M82" s="80">
        <f t="shared" ref="M82:M95" si="455">IF(Q82+P82&gt;0,0,IF(K82-J82&gt;$O$9,0,IF((B82+D82)&gt;(B82+$O$2),J82-O82-N82,IF(((((C82+E82)*24)-((B82+$O$2)*24)))-O82-N82&gt;0,((((C82+E82)*24)-((B82+$O$2)*24)))-O82-N82,0))))</f>
        <v>2</v>
      </c>
      <c r="N82" s="80" t="b">
        <f t="shared" ref="N82:N95" si="456">IF(Q82+P82&gt;0,0,IF(K82-J82&gt;$O$9,0,IF(WEEKDAY(A82,2)&gt;5,J82-O82,IF((B82+D82)&gt;(B82+$O$3),J82-O82,IF(((C82+E82)&gt;(B82+$O$3)),IF(((((C82+E82)-(B82+$O$3))*24)-O82)&gt;0,(((C82+E82)-(B82+$O$3))*24)-O82,0))))))</f>
        <v>0</v>
      </c>
      <c r="O82" s="80">
        <f t="shared" ref="O82:O95" si="457">IF(Q82+P82&gt;0,0,IF((K82-J82)&gt;=$O$9,J82,IF(K82&gt;$O$9,K82-$O$9,0)))</f>
        <v>0</v>
      </c>
      <c r="P82" s="80">
        <f t="shared" ref="P82:P95" si="458">IF(G82=2,J82,0)</f>
        <v>0</v>
      </c>
      <c r="Q82" s="80">
        <f t="shared" ref="Q82:Q95" si="459">IF(G82=3,J82,0)</f>
        <v>0</v>
      </c>
      <c r="R82" s="81"/>
      <c r="S82" s="81"/>
      <c r="T82" s="81"/>
      <c r="U82" s="103"/>
      <c r="V82">
        <f t="shared" ref="V82:Y95" si="460">IF($G82=1,L82,0)</f>
        <v>1.9999999999417923</v>
      </c>
      <c r="W82">
        <f t="shared" si="460"/>
        <v>2</v>
      </c>
      <c r="X82" t="b">
        <f t="shared" si="460"/>
        <v>0</v>
      </c>
      <c r="Y82">
        <f t="shared" si="460"/>
        <v>0</v>
      </c>
      <c r="Z82">
        <f t="shared" ref="Z82:Z95" si="461">IF($G82=2,P82,0)</f>
        <v>0</v>
      </c>
      <c r="AA82">
        <f t="shared" ref="AA82:AA95" si="462">IF($G82=3,Q82,0)</f>
        <v>0</v>
      </c>
      <c r="AB82">
        <f t="shared" ref="AB82:AB95" si="463">IF($G82=4,H82,0)</f>
        <v>0</v>
      </c>
      <c r="AC82">
        <f t="shared" ref="AC82:AF95" si="464">IF($G82=5,L82,0)</f>
        <v>0</v>
      </c>
      <c r="AD82">
        <f t="shared" si="464"/>
        <v>0</v>
      </c>
      <c r="AE82">
        <f t="shared" si="464"/>
        <v>0</v>
      </c>
      <c r="AF82">
        <f t="shared" si="464"/>
        <v>0</v>
      </c>
      <c r="AG82">
        <f t="shared" ref="AG82:AJ95" si="465">IF($G82=6,L82,0)</f>
        <v>0</v>
      </c>
      <c r="AH82">
        <f t="shared" si="465"/>
        <v>0</v>
      </c>
      <c r="AI82">
        <f t="shared" si="465"/>
        <v>0</v>
      </c>
      <c r="AJ82">
        <f t="shared" si="465"/>
        <v>0</v>
      </c>
      <c r="AK82">
        <f t="shared" ref="AK82:AN95" si="466">IF($G82=7,L82,0)</f>
        <v>0</v>
      </c>
      <c r="AL82">
        <f t="shared" si="466"/>
        <v>0</v>
      </c>
      <c r="AM82">
        <f t="shared" si="466"/>
        <v>0</v>
      </c>
      <c r="AN82">
        <f t="shared" si="466"/>
        <v>0</v>
      </c>
      <c r="AO82">
        <f t="shared" ref="AO82:AO95" si="467">IF($G82=8,H82,0)</f>
        <v>0</v>
      </c>
      <c r="AP82">
        <f t="shared" ref="AP82:AP95" si="468">IF($G82=9,H82,0)</f>
        <v>0</v>
      </c>
      <c r="AR82" s="4">
        <f t="shared" ref="AR82" si="469">IF(G82=0,0,IF(OR(G80&gt;=4,G81&gt;=4)=TRUE,0,IF(J82=0,0,IF(AND(J81&gt;0,(((B82+D82)-(C81+E81))*24)&lt;$T$8)=TRUE,$T$8-(((B82+D82)-(C81+E81))*24),IF(AND(J80&gt;0,(((B82+D82)-(C80+E80))*24)&lt;$T$8)=TRUE,$T$8-(((B82+D82)-(C80+E80))*24),0)))))</f>
        <v>0</v>
      </c>
      <c r="AS82" s="4">
        <f t="shared" ref="AS82:AS95" si="470">IF(AND(G82&gt;=1,G82&lt;=3)=TRUE,J82,0)</f>
        <v>3.9999999999417923</v>
      </c>
      <c r="AT82">
        <f>IF(AND(G82=1,J82&gt;0)=TRUE,1,0)</f>
        <v>1</v>
      </c>
      <c r="AU82">
        <f t="shared" ref="AU82" si="471">IF(G82=2,1,0)</f>
        <v>0</v>
      </c>
      <c r="AV82">
        <f t="shared" ref="AV82" si="472">IF(G82=3,1,0)</f>
        <v>0</v>
      </c>
      <c r="AW82">
        <f t="shared" ref="AW82" si="473">IF(G82=4,1,0)</f>
        <v>0</v>
      </c>
      <c r="AX82">
        <f t="shared" ref="AX82" si="474">IF(G82=5,1,0)</f>
        <v>0</v>
      </c>
      <c r="AY82">
        <f t="shared" ref="AY82" si="475">IF(G82=6,1,0)</f>
        <v>0</v>
      </c>
      <c r="AZ82">
        <f t="shared" ref="AZ82" si="476">IF(G82=7,1,0)</f>
        <v>0</v>
      </c>
      <c r="BA82">
        <f t="shared" ref="BA82" si="477">IF(G82=8,1,0)</f>
        <v>0</v>
      </c>
      <c r="BB82">
        <f t="shared" ref="BB82" si="478">IF(G82=9,1,0)</f>
        <v>0</v>
      </c>
    </row>
    <row r="83" spans="1:57" ht="9" customHeight="1">
      <c r="A83" s="105">
        <f>B82</f>
        <v>42971</v>
      </c>
      <c r="B83" s="106">
        <f>C82</f>
        <v>42971</v>
      </c>
      <c r="C83" s="106">
        <f t="shared" si="453"/>
        <v>42971</v>
      </c>
      <c r="D83" s="107">
        <v>0</v>
      </c>
      <c r="E83" s="108">
        <v>0</v>
      </c>
      <c r="F83" s="109">
        <v>0</v>
      </c>
      <c r="G83" s="110">
        <v>1</v>
      </c>
      <c r="H83" s="110"/>
      <c r="I83" s="111"/>
      <c r="J83" s="112">
        <f t="shared" ref="J83:J95" si="479">((C83+E83)-(B83+D83))*24</f>
        <v>0</v>
      </c>
      <c r="K83" s="112">
        <f t="shared" ref="K83:K95" si="480">IF(OR(G83=4,G83&gt;=8)=TRUE,K82,K82+J83)</f>
        <v>3.9999999999417923</v>
      </c>
      <c r="L83" s="112">
        <f t="shared" si="454"/>
        <v>0</v>
      </c>
      <c r="M83" s="112">
        <f t="shared" si="455"/>
        <v>0</v>
      </c>
      <c r="N83" s="112" t="b">
        <f t="shared" si="456"/>
        <v>0</v>
      </c>
      <c r="O83" s="112">
        <f t="shared" si="457"/>
        <v>0</v>
      </c>
      <c r="P83" s="112">
        <f t="shared" si="458"/>
        <v>0</v>
      </c>
      <c r="Q83" s="112">
        <f t="shared" si="459"/>
        <v>0</v>
      </c>
      <c r="R83" s="113"/>
      <c r="S83" s="113"/>
      <c r="T83" s="113"/>
      <c r="U83" s="114"/>
      <c r="V83">
        <f t="shared" si="460"/>
        <v>0</v>
      </c>
      <c r="W83">
        <f t="shared" si="460"/>
        <v>0</v>
      </c>
      <c r="X83" t="b">
        <f t="shared" si="460"/>
        <v>0</v>
      </c>
      <c r="Y83">
        <f t="shared" si="460"/>
        <v>0</v>
      </c>
      <c r="Z83">
        <f t="shared" si="461"/>
        <v>0</v>
      </c>
      <c r="AA83">
        <f t="shared" si="462"/>
        <v>0</v>
      </c>
      <c r="AB83">
        <f t="shared" si="463"/>
        <v>0</v>
      </c>
      <c r="AC83">
        <f t="shared" si="464"/>
        <v>0</v>
      </c>
      <c r="AD83">
        <f t="shared" si="464"/>
        <v>0</v>
      </c>
      <c r="AE83">
        <f t="shared" si="464"/>
        <v>0</v>
      </c>
      <c r="AF83">
        <f t="shared" si="464"/>
        <v>0</v>
      </c>
      <c r="AG83">
        <f t="shared" si="465"/>
        <v>0</v>
      </c>
      <c r="AH83">
        <f t="shared" si="465"/>
        <v>0</v>
      </c>
      <c r="AI83">
        <f t="shared" si="465"/>
        <v>0</v>
      </c>
      <c r="AJ83">
        <f t="shared" si="465"/>
        <v>0</v>
      </c>
      <c r="AK83">
        <f t="shared" si="466"/>
        <v>0</v>
      </c>
      <c r="AL83">
        <f t="shared" si="466"/>
        <v>0</v>
      </c>
      <c r="AM83">
        <f t="shared" si="466"/>
        <v>0</v>
      </c>
      <c r="AN83">
        <f t="shared" si="466"/>
        <v>0</v>
      </c>
      <c r="AO83">
        <f t="shared" si="467"/>
        <v>0</v>
      </c>
      <c r="AP83">
        <f t="shared" si="468"/>
        <v>0</v>
      </c>
      <c r="AQ83" s="4">
        <f t="shared" ref="AQ83" si="481">IF(G83=0,0,IF(OR(G82&gt;=4,G83&gt;=4)=TRUE,0,IF(AND(J82=0,J83=0)=TRUE,0,IF((AS82+AS83)&lt;=$T$9,0,IF((AS82+AS83)&gt;$T$9,IF(J83=0,IF(((C82+E82)*24)+$T$8&gt;(B84+D82)*24,IF(((((C82+E82)*24)+$T$8)-((B84+D82)*24)-AR84)&gt;0,(((C82+E82)*24)+$T$8)-((B84+D82)*24)-AR84,IF(((C83+E83)*24)+$T$8&gt;(B84+D82)*24,IF(((((C83+E83)*24)+$T$8)-((B84+D82)*24)-AR84)&gt;0,(((C83+E83)*24)+$T$8)-((B84+D82)*24)-AR84,0))))))))))</f>
        <v>0</v>
      </c>
      <c r="AS83" s="4">
        <f t="shared" si="47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4</v>
      </c>
      <c r="BD83">
        <f>IF(BC83&gt;13,1,0)</f>
        <v>0</v>
      </c>
      <c r="BE83">
        <f>IF($J82+$J83&gt;0,$BC81+1,0)</f>
        <v>4</v>
      </c>
    </row>
    <row r="84" spans="1:57" ht="9" customHeight="1">
      <c r="A84" s="73">
        <f t="shared" ref="A84:A92" si="482">B84</f>
        <v>42972</v>
      </c>
      <c r="B84" s="74">
        <f>B82+1</f>
        <v>42972</v>
      </c>
      <c r="C84" s="74">
        <f t="shared" si="453"/>
        <v>42972</v>
      </c>
      <c r="D84" s="75">
        <v>0.625</v>
      </c>
      <c r="E84" s="76">
        <v>0.75</v>
      </c>
      <c r="F84" s="77">
        <v>0</v>
      </c>
      <c r="G84" s="78">
        <v>1</v>
      </c>
      <c r="H84" s="78"/>
      <c r="I84" s="79"/>
      <c r="J84" s="80">
        <f t="shared" si="479"/>
        <v>3</v>
      </c>
      <c r="K84" s="80">
        <f t="shared" si="480"/>
        <v>6.9999999999417923</v>
      </c>
      <c r="L84" s="80">
        <f t="shared" si="454"/>
        <v>2</v>
      </c>
      <c r="M84" s="80">
        <f t="shared" si="455"/>
        <v>1</v>
      </c>
      <c r="N84" s="80" t="b">
        <f t="shared" si="456"/>
        <v>0</v>
      </c>
      <c r="O84" s="80">
        <f t="shared" si="457"/>
        <v>0</v>
      </c>
      <c r="P84" s="80">
        <f t="shared" si="458"/>
        <v>0</v>
      </c>
      <c r="Q84" s="80">
        <f t="shared" si="459"/>
        <v>0</v>
      </c>
      <c r="R84" s="81"/>
      <c r="S84" s="81"/>
      <c r="T84" s="81"/>
      <c r="U84" s="82"/>
      <c r="V84">
        <f t="shared" si="460"/>
        <v>2</v>
      </c>
      <c r="W84">
        <f t="shared" si="460"/>
        <v>1</v>
      </c>
      <c r="X84" t="b">
        <f t="shared" si="460"/>
        <v>0</v>
      </c>
      <c r="Y84">
        <f t="shared" si="460"/>
        <v>0</v>
      </c>
      <c r="Z84">
        <f t="shared" si="461"/>
        <v>0</v>
      </c>
      <c r="AA84">
        <f t="shared" si="462"/>
        <v>0</v>
      </c>
      <c r="AB84">
        <f t="shared" si="463"/>
        <v>0</v>
      </c>
      <c r="AC84">
        <f t="shared" si="464"/>
        <v>0</v>
      </c>
      <c r="AD84">
        <f t="shared" si="464"/>
        <v>0</v>
      </c>
      <c r="AE84">
        <f t="shared" si="464"/>
        <v>0</v>
      </c>
      <c r="AF84">
        <f t="shared" si="464"/>
        <v>0</v>
      </c>
      <c r="AG84">
        <f t="shared" si="465"/>
        <v>0</v>
      </c>
      <c r="AH84">
        <f t="shared" si="465"/>
        <v>0</v>
      </c>
      <c r="AI84">
        <f t="shared" si="465"/>
        <v>0</v>
      </c>
      <c r="AJ84">
        <f t="shared" si="465"/>
        <v>0</v>
      </c>
      <c r="AK84">
        <f t="shared" si="466"/>
        <v>0</v>
      </c>
      <c r="AL84">
        <f t="shared" si="466"/>
        <v>0</v>
      </c>
      <c r="AM84">
        <f t="shared" si="466"/>
        <v>0</v>
      </c>
      <c r="AN84">
        <f t="shared" si="466"/>
        <v>0</v>
      </c>
      <c r="AO84">
        <f t="shared" si="467"/>
        <v>0</v>
      </c>
      <c r="AP84">
        <f t="shared" si="468"/>
        <v>0</v>
      </c>
      <c r="AR84" s="4">
        <f t="shared" ref="AR84" si="483">IF(G84=0,0,IF(OR(G82&gt;=4,G83&gt;=4)=TRUE,0,IF(J84=0,0,IF(AND(J83&gt;0,(((B84+D84)-(C83+E83))*24)&lt;$T$8)=TRUE,$T$8-(((B84+D84)-(C83+E83))*24),IF(AND(J82&gt;0,(((B84+D84)-(C82+E82))*24)&lt;$T$8)=TRUE,$T$8-(((B84+D84)-(C82+E82))*24),0)))))</f>
        <v>0</v>
      </c>
      <c r="AS84" s="4">
        <f t="shared" si="470"/>
        <v>3</v>
      </c>
      <c r="AT84">
        <f>IF(AND(G84=1,J84&gt;0)=TRUE,1,0)</f>
        <v>1</v>
      </c>
      <c r="AU84">
        <f t="shared" ref="AU84" si="484">IF(G84=2,1,0)</f>
        <v>0</v>
      </c>
      <c r="AV84">
        <f t="shared" ref="AV84" si="485">IF(G84=3,1,0)</f>
        <v>0</v>
      </c>
      <c r="AW84">
        <f t="shared" ref="AW84" si="486">IF(G84=4,1,0)</f>
        <v>0</v>
      </c>
      <c r="AX84">
        <f t="shared" ref="AX84" si="487">IF(G84=5,1,0)</f>
        <v>0</v>
      </c>
      <c r="AY84">
        <f t="shared" ref="AY84" si="488">IF(G84=6,1,0)</f>
        <v>0</v>
      </c>
      <c r="AZ84">
        <f t="shared" ref="AZ84" si="489">IF(G84=7,1,0)</f>
        <v>0</v>
      </c>
      <c r="BA84">
        <f t="shared" ref="BA84" si="490">IF(G84=8,1,0)</f>
        <v>0</v>
      </c>
      <c r="BB84">
        <f t="shared" ref="BB84" si="491">IF(G84=9,1,0)</f>
        <v>0</v>
      </c>
    </row>
    <row r="85" spans="1:57" ht="9" customHeight="1">
      <c r="A85" s="105">
        <f>B84</f>
        <v>42972</v>
      </c>
      <c r="B85" s="106">
        <f>C84</f>
        <v>42972</v>
      </c>
      <c r="C85" s="106">
        <f t="shared" si="453"/>
        <v>42972</v>
      </c>
      <c r="D85" s="107">
        <v>0</v>
      </c>
      <c r="E85" s="108">
        <v>0</v>
      </c>
      <c r="F85" s="109">
        <v>0</v>
      </c>
      <c r="G85" s="110">
        <v>1</v>
      </c>
      <c r="H85" s="110"/>
      <c r="I85" s="111"/>
      <c r="J85" s="112">
        <f t="shared" si="479"/>
        <v>0</v>
      </c>
      <c r="K85" s="112">
        <f t="shared" si="480"/>
        <v>6.9999999999417923</v>
      </c>
      <c r="L85" s="112">
        <f t="shared" si="454"/>
        <v>0</v>
      </c>
      <c r="M85" s="112">
        <f t="shared" si="455"/>
        <v>0</v>
      </c>
      <c r="N85" s="112" t="b">
        <f t="shared" si="456"/>
        <v>0</v>
      </c>
      <c r="O85" s="112">
        <f t="shared" si="457"/>
        <v>0</v>
      </c>
      <c r="P85" s="112">
        <f t="shared" si="458"/>
        <v>0</v>
      </c>
      <c r="Q85" s="112">
        <f t="shared" si="459"/>
        <v>0</v>
      </c>
      <c r="R85" s="113"/>
      <c r="S85" s="113"/>
      <c r="T85" s="113"/>
      <c r="U85" s="114"/>
      <c r="V85">
        <f t="shared" si="460"/>
        <v>0</v>
      </c>
      <c r="W85">
        <f t="shared" si="460"/>
        <v>0</v>
      </c>
      <c r="X85" t="b">
        <f t="shared" si="460"/>
        <v>0</v>
      </c>
      <c r="Y85">
        <f t="shared" si="460"/>
        <v>0</v>
      </c>
      <c r="Z85">
        <f t="shared" si="461"/>
        <v>0</v>
      </c>
      <c r="AA85">
        <f t="shared" si="462"/>
        <v>0</v>
      </c>
      <c r="AB85">
        <f t="shared" si="463"/>
        <v>0</v>
      </c>
      <c r="AC85">
        <f t="shared" si="464"/>
        <v>0</v>
      </c>
      <c r="AD85">
        <f t="shared" si="464"/>
        <v>0</v>
      </c>
      <c r="AE85">
        <f t="shared" si="464"/>
        <v>0</v>
      </c>
      <c r="AF85">
        <f t="shared" si="464"/>
        <v>0</v>
      </c>
      <c r="AG85">
        <f t="shared" si="465"/>
        <v>0</v>
      </c>
      <c r="AH85">
        <f t="shared" si="465"/>
        <v>0</v>
      </c>
      <c r="AI85">
        <f t="shared" si="465"/>
        <v>0</v>
      </c>
      <c r="AJ85">
        <f t="shared" si="465"/>
        <v>0</v>
      </c>
      <c r="AK85">
        <f t="shared" si="466"/>
        <v>0</v>
      </c>
      <c r="AL85">
        <f t="shared" si="466"/>
        <v>0</v>
      </c>
      <c r="AM85">
        <f t="shared" si="466"/>
        <v>0</v>
      </c>
      <c r="AN85">
        <f t="shared" si="466"/>
        <v>0</v>
      </c>
      <c r="AO85">
        <f t="shared" si="467"/>
        <v>0</v>
      </c>
      <c r="AP85">
        <f t="shared" si="468"/>
        <v>0</v>
      </c>
      <c r="AQ85" s="4">
        <f t="shared" ref="AQ85" si="492">IF(G85=0,0,IF(OR(G84&gt;=4,G85&gt;=4)=TRUE,0,IF(AND(J84=0,J85=0)=TRUE,0,IF((AS84+AS85)&lt;=$T$9,0,IF((AS84+AS85)&gt;$T$9,IF(J85=0,IF(((C84+E84)*24)+$T$8&gt;(B86+D84)*24,IF(((((C84+E84)*24)+$T$8)-((B86+D84)*24)-AR86)&gt;0,(((C84+E84)*24)+$T$8)-((B86+D84)*24)-AR86,IF(((C85+E85)*24)+$T$8&gt;(B86+D84)*24,IF(((((C85+E85)*24)+$T$8)-((B86+D84)*24)-AR86)&gt;0,(((C85+E85)*24)+$T$8)-((B86+D84)*24)-AR86,0))))))))))</f>
        <v>0</v>
      </c>
      <c r="AS85" s="4">
        <f t="shared" si="47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5</v>
      </c>
      <c r="BD85">
        <f>IF(BC85&gt;13,1,0)</f>
        <v>0</v>
      </c>
      <c r="BE85">
        <f>IF($J84+$J85&gt;0,$BC83+1,0)</f>
        <v>5</v>
      </c>
    </row>
    <row r="86" spans="1:57" ht="9" customHeight="1">
      <c r="A86" s="73">
        <f t="shared" si="482"/>
        <v>42973</v>
      </c>
      <c r="B86" s="74">
        <f>B84+1</f>
        <v>42973</v>
      </c>
      <c r="C86" s="74">
        <f t="shared" si="453"/>
        <v>42973</v>
      </c>
      <c r="D86" s="75">
        <v>0</v>
      </c>
      <c r="E86" s="76">
        <f t="shared" ref="E86:E95" si="493">D86</f>
        <v>0</v>
      </c>
      <c r="F86" s="77">
        <v>0</v>
      </c>
      <c r="G86" s="78">
        <v>1</v>
      </c>
      <c r="H86" s="78"/>
      <c r="I86" s="79"/>
      <c r="J86" s="80">
        <f t="shared" si="479"/>
        <v>0</v>
      </c>
      <c r="K86" s="80">
        <f t="shared" si="480"/>
        <v>6.9999999999417923</v>
      </c>
      <c r="L86" s="80">
        <f t="shared" si="454"/>
        <v>0</v>
      </c>
      <c r="M86" s="80">
        <f t="shared" si="455"/>
        <v>0</v>
      </c>
      <c r="N86" s="80">
        <f t="shared" si="456"/>
        <v>0</v>
      </c>
      <c r="O86" s="80">
        <f t="shared" si="457"/>
        <v>0</v>
      </c>
      <c r="P86" s="80">
        <f t="shared" si="458"/>
        <v>0</v>
      </c>
      <c r="Q86" s="80">
        <f t="shared" si="459"/>
        <v>0</v>
      </c>
      <c r="R86" s="81"/>
      <c r="S86" s="81"/>
      <c r="T86" s="81"/>
      <c r="U86" s="82"/>
      <c r="V86">
        <f t="shared" si="460"/>
        <v>0</v>
      </c>
      <c r="W86">
        <f t="shared" si="460"/>
        <v>0</v>
      </c>
      <c r="X86">
        <f t="shared" si="460"/>
        <v>0</v>
      </c>
      <c r="Y86">
        <f t="shared" si="460"/>
        <v>0</v>
      </c>
      <c r="Z86">
        <f t="shared" si="461"/>
        <v>0</v>
      </c>
      <c r="AA86">
        <f t="shared" si="462"/>
        <v>0</v>
      </c>
      <c r="AB86">
        <f t="shared" si="463"/>
        <v>0</v>
      </c>
      <c r="AC86">
        <f t="shared" si="464"/>
        <v>0</v>
      </c>
      <c r="AD86">
        <f t="shared" si="464"/>
        <v>0</v>
      </c>
      <c r="AE86">
        <f t="shared" si="464"/>
        <v>0</v>
      </c>
      <c r="AF86">
        <f t="shared" si="464"/>
        <v>0</v>
      </c>
      <c r="AG86">
        <f t="shared" si="465"/>
        <v>0</v>
      </c>
      <c r="AH86">
        <f t="shared" si="465"/>
        <v>0</v>
      </c>
      <c r="AI86">
        <f t="shared" si="465"/>
        <v>0</v>
      </c>
      <c r="AJ86">
        <f t="shared" si="465"/>
        <v>0</v>
      </c>
      <c r="AK86">
        <f t="shared" si="466"/>
        <v>0</v>
      </c>
      <c r="AL86">
        <f t="shared" si="466"/>
        <v>0</v>
      </c>
      <c r="AM86">
        <f t="shared" si="466"/>
        <v>0</v>
      </c>
      <c r="AN86">
        <f t="shared" si="466"/>
        <v>0</v>
      </c>
      <c r="AO86">
        <f t="shared" si="467"/>
        <v>0</v>
      </c>
      <c r="AP86">
        <f t="shared" si="468"/>
        <v>0</v>
      </c>
      <c r="AR86" s="4">
        <f t="shared" ref="AR86" si="494">IF(G86=0,0,IF(OR(G84&gt;=4,G85&gt;=4)=TRUE,0,IF(J86=0,0,IF(AND(J85&gt;0,(((B86+D86)-(C85+E85))*24)&lt;$T$8)=TRUE,$T$8-(((B86+D86)-(C85+E85))*24),IF(AND(J84&gt;0,(((B86+D86)-(C84+E84))*24)&lt;$T$8)=TRUE,$T$8-(((B86+D86)-(C84+E84))*24),0)))))</f>
        <v>0</v>
      </c>
      <c r="AS86" s="4">
        <f t="shared" si="470"/>
        <v>0</v>
      </c>
      <c r="AT86">
        <f>IF(AND(G86=1,J86&gt;0)=TRUE,1,0)</f>
        <v>0</v>
      </c>
      <c r="AU86">
        <f t="shared" ref="AU86" si="495">IF(G86=2,1,0)</f>
        <v>0</v>
      </c>
      <c r="AV86">
        <f t="shared" ref="AV86" si="496">IF(G86=3,1,0)</f>
        <v>0</v>
      </c>
      <c r="AW86">
        <f t="shared" ref="AW86" si="497">IF(G86=4,1,0)</f>
        <v>0</v>
      </c>
      <c r="AX86">
        <f t="shared" ref="AX86" si="498">IF(G86=5,1,0)</f>
        <v>0</v>
      </c>
      <c r="AY86">
        <f t="shared" ref="AY86" si="499">IF(G86=6,1,0)</f>
        <v>0</v>
      </c>
      <c r="AZ86">
        <f t="shared" ref="AZ86" si="500">IF(G86=7,1,0)</f>
        <v>0</v>
      </c>
      <c r="BA86">
        <f t="shared" ref="BA86" si="501">IF(G86=8,1,0)</f>
        <v>0</v>
      </c>
      <c r="BB86">
        <f t="shared" ref="BB86" si="502">IF(G86=9,1,0)</f>
        <v>0</v>
      </c>
    </row>
    <row r="87" spans="1:57" ht="9" customHeight="1">
      <c r="A87" s="105">
        <f>B86</f>
        <v>42973</v>
      </c>
      <c r="B87" s="106">
        <f>C86</f>
        <v>42973</v>
      </c>
      <c r="C87" s="106">
        <f t="shared" si="453"/>
        <v>42973</v>
      </c>
      <c r="D87" s="107">
        <v>0</v>
      </c>
      <c r="E87" s="108">
        <f t="shared" si="493"/>
        <v>0</v>
      </c>
      <c r="F87" s="109">
        <v>0</v>
      </c>
      <c r="G87" s="110">
        <v>1</v>
      </c>
      <c r="H87" s="110"/>
      <c r="I87" s="111"/>
      <c r="J87" s="112">
        <f t="shared" si="479"/>
        <v>0</v>
      </c>
      <c r="K87" s="112">
        <f t="shared" si="480"/>
        <v>6.9999999999417923</v>
      </c>
      <c r="L87" s="112">
        <f t="shared" si="454"/>
        <v>0</v>
      </c>
      <c r="M87" s="112">
        <f t="shared" si="455"/>
        <v>0</v>
      </c>
      <c r="N87" s="112">
        <f t="shared" si="456"/>
        <v>0</v>
      </c>
      <c r="O87" s="112">
        <f t="shared" si="457"/>
        <v>0</v>
      </c>
      <c r="P87" s="112">
        <f t="shared" si="458"/>
        <v>0</v>
      </c>
      <c r="Q87" s="112">
        <f t="shared" si="459"/>
        <v>0</v>
      </c>
      <c r="R87" s="113"/>
      <c r="S87" s="113"/>
      <c r="T87" s="113"/>
      <c r="U87" s="114"/>
      <c r="V87">
        <f t="shared" si="460"/>
        <v>0</v>
      </c>
      <c r="W87">
        <f t="shared" si="460"/>
        <v>0</v>
      </c>
      <c r="X87">
        <f t="shared" si="460"/>
        <v>0</v>
      </c>
      <c r="Y87">
        <f t="shared" si="460"/>
        <v>0</v>
      </c>
      <c r="Z87">
        <f t="shared" si="461"/>
        <v>0</v>
      </c>
      <c r="AA87">
        <f t="shared" si="462"/>
        <v>0</v>
      </c>
      <c r="AB87">
        <f t="shared" si="463"/>
        <v>0</v>
      </c>
      <c r="AC87">
        <f t="shared" si="464"/>
        <v>0</v>
      </c>
      <c r="AD87">
        <f t="shared" si="464"/>
        <v>0</v>
      </c>
      <c r="AE87">
        <f t="shared" si="464"/>
        <v>0</v>
      </c>
      <c r="AF87">
        <f t="shared" si="464"/>
        <v>0</v>
      </c>
      <c r="AG87">
        <f t="shared" si="465"/>
        <v>0</v>
      </c>
      <c r="AH87">
        <f t="shared" si="465"/>
        <v>0</v>
      </c>
      <c r="AI87">
        <f t="shared" si="465"/>
        <v>0</v>
      </c>
      <c r="AJ87">
        <f t="shared" si="465"/>
        <v>0</v>
      </c>
      <c r="AK87">
        <f t="shared" si="466"/>
        <v>0</v>
      </c>
      <c r="AL87">
        <f t="shared" si="466"/>
        <v>0</v>
      </c>
      <c r="AM87">
        <f t="shared" si="466"/>
        <v>0</v>
      </c>
      <c r="AN87">
        <f t="shared" si="466"/>
        <v>0</v>
      </c>
      <c r="AO87">
        <f t="shared" si="467"/>
        <v>0</v>
      </c>
      <c r="AP87">
        <f t="shared" si="468"/>
        <v>0</v>
      </c>
      <c r="AQ87" s="4">
        <f t="shared" ref="AQ87" si="503">IF(G87=0,0,IF(OR(G86&gt;=4,G87&gt;=4)=TRUE,0,IF(AND(J86=0,J87=0)=TRUE,0,IF((AS86+AS87)&lt;=$T$9,0,IF((AS86+AS87)&gt;$T$9,IF(J87=0,IF(((C86+E86)*24)+$T$8&gt;(B88+D86)*24,IF(((((C86+E86)*24)+$T$8)-((B88+D86)*24)-AR88)&gt;0,(((C86+E86)*24)+$T$8)-((B88+D86)*24)-AR88,IF(((C87+E87)*24)+$T$8&gt;(B88+D86)*24,IF(((((C87+E87)*24)+$T$8)-((B88+D86)*24)-AR88)&gt;0,(((C87+E87)*24)+$T$8)-((B88+D86)*24)-AR88,0))))))))))</f>
        <v>0</v>
      </c>
      <c r="AS87" s="4">
        <f t="shared" si="47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82"/>
        <v>42974</v>
      </c>
      <c r="B88" s="74">
        <f>B86+1</f>
        <v>42974</v>
      </c>
      <c r="C88" s="74">
        <f t="shared" si="453"/>
        <v>42974</v>
      </c>
      <c r="D88" s="75">
        <v>0</v>
      </c>
      <c r="E88" s="76">
        <f t="shared" si="493"/>
        <v>0</v>
      </c>
      <c r="F88" s="77">
        <v>0</v>
      </c>
      <c r="G88" s="78">
        <v>1</v>
      </c>
      <c r="H88" s="78"/>
      <c r="I88" s="79"/>
      <c r="J88" s="80">
        <f t="shared" si="479"/>
        <v>0</v>
      </c>
      <c r="K88" s="80">
        <f t="shared" si="480"/>
        <v>6.9999999999417923</v>
      </c>
      <c r="L88" s="80">
        <f t="shared" si="454"/>
        <v>0</v>
      </c>
      <c r="M88" s="80">
        <f t="shared" si="455"/>
        <v>0</v>
      </c>
      <c r="N88" s="80">
        <f t="shared" si="456"/>
        <v>0</v>
      </c>
      <c r="O88" s="80">
        <f t="shared" si="457"/>
        <v>0</v>
      </c>
      <c r="P88" s="80">
        <f t="shared" si="458"/>
        <v>0</v>
      </c>
      <c r="Q88" s="80">
        <f t="shared" si="459"/>
        <v>0</v>
      </c>
      <c r="R88" s="81"/>
      <c r="S88" s="81"/>
      <c r="T88" s="81"/>
      <c r="U88" s="82"/>
      <c r="V88">
        <f t="shared" si="460"/>
        <v>0</v>
      </c>
      <c r="W88">
        <f t="shared" si="460"/>
        <v>0</v>
      </c>
      <c r="X88">
        <f t="shared" si="460"/>
        <v>0</v>
      </c>
      <c r="Y88">
        <f t="shared" si="460"/>
        <v>0</v>
      </c>
      <c r="Z88">
        <f t="shared" si="461"/>
        <v>0</v>
      </c>
      <c r="AA88">
        <f t="shared" si="462"/>
        <v>0</v>
      </c>
      <c r="AB88">
        <f t="shared" si="463"/>
        <v>0</v>
      </c>
      <c r="AC88">
        <f t="shared" si="464"/>
        <v>0</v>
      </c>
      <c r="AD88">
        <f t="shared" si="464"/>
        <v>0</v>
      </c>
      <c r="AE88">
        <f t="shared" si="464"/>
        <v>0</v>
      </c>
      <c r="AF88">
        <f t="shared" si="464"/>
        <v>0</v>
      </c>
      <c r="AG88">
        <f t="shared" si="465"/>
        <v>0</v>
      </c>
      <c r="AH88">
        <f t="shared" si="465"/>
        <v>0</v>
      </c>
      <c r="AI88">
        <f t="shared" si="465"/>
        <v>0</v>
      </c>
      <c r="AJ88">
        <f t="shared" si="465"/>
        <v>0</v>
      </c>
      <c r="AK88">
        <f t="shared" si="466"/>
        <v>0</v>
      </c>
      <c r="AL88">
        <f t="shared" si="466"/>
        <v>0</v>
      </c>
      <c r="AM88">
        <f t="shared" si="466"/>
        <v>0</v>
      </c>
      <c r="AN88">
        <f t="shared" si="466"/>
        <v>0</v>
      </c>
      <c r="AO88">
        <f t="shared" si="467"/>
        <v>0</v>
      </c>
      <c r="AP88">
        <f t="shared" si="468"/>
        <v>0</v>
      </c>
      <c r="AR88" s="4">
        <f t="shared" ref="AR88" si="504">IF(G88=0,0,IF(OR(G86&gt;=4,G87&gt;=4)=TRUE,0,IF(J88=0,0,IF(AND(J87&gt;0,(((B88+D88)-(C87+E87))*24)&lt;$T$8)=TRUE,$T$8-(((B88+D88)-(C87+E87))*24),IF(AND(J86&gt;0,(((B88+D88)-(C86+E86))*24)&lt;$T$8)=TRUE,$T$8-(((B88+D88)-(C86+E86))*24),0)))))</f>
        <v>0</v>
      </c>
      <c r="AS88" s="4">
        <f t="shared" si="470"/>
        <v>0</v>
      </c>
      <c r="AT88">
        <f>IF(AND(G88=1,J88&gt;0)=TRUE,1,0)</f>
        <v>0</v>
      </c>
      <c r="AU88">
        <f t="shared" ref="AU88" si="505">IF(G88=2,1,0)</f>
        <v>0</v>
      </c>
      <c r="AV88">
        <f t="shared" ref="AV88" si="506">IF(G88=3,1,0)</f>
        <v>0</v>
      </c>
      <c r="AW88">
        <f t="shared" ref="AW88" si="507">IF(G88=4,1,0)</f>
        <v>0</v>
      </c>
      <c r="AX88">
        <f t="shared" ref="AX88" si="508">IF(G88=5,1,0)</f>
        <v>0</v>
      </c>
      <c r="AY88">
        <f t="shared" ref="AY88" si="509">IF(G88=6,1,0)</f>
        <v>0</v>
      </c>
      <c r="AZ88">
        <f t="shared" ref="AZ88" si="510">IF(G88=7,1,0)</f>
        <v>0</v>
      </c>
      <c r="BA88">
        <f t="shared" ref="BA88" si="511">IF(G88=8,1,0)</f>
        <v>0</v>
      </c>
      <c r="BB88">
        <f t="shared" ref="BB88" si="512">IF(G88=9,1,0)</f>
        <v>0</v>
      </c>
    </row>
    <row r="89" spans="1:57" ht="9" customHeight="1">
      <c r="A89" s="105">
        <f>B88</f>
        <v>42974</v>
      </c>
      <c r="B89" s="106">
        <f>C88</f>
        <v>42974</v>
      </c>
      <c r="C89" s="106">
        <f t="shared" si="453"/>
        <v>42974</v>
      </c>
      <c r="D89" s="107">
        <v>0</v>
      </c>
      <c r="E89" s="108">
        <f t="shared" si="493"/>
        <v>0</v>
      </c>
      <c r="F89" s="109">
        <v>0</v>
      </c>
      <c r="G89" s="110">
        <v>1</v>
      </c>
      <c r="H89" s="110"/>
      <c r="I89" s="111"/>
      <c r="J89" s="112">
        <f t="shared" si="479"/>
        <v>0</v>
      </c>
      <c r="K89" s="112">
        <f t="shared" si="480"/>
        <v>6.9999999999417923</v>
      </c>
      <c r="L89" s="112">
        <f t="shared" si="454"/>
        <v>0</v>
      </c>
      <c r="M89" s="112">
        <f t="shared" si="455"/>
        <v>0</v>
      </c>
      <c r="N89" s="112">
        <f t="shared" si="456"/>
        <v>0</v>
      </c>
      <c r="O89" s="112">
        <f t="shared" si="457"/>
        <v>0</v>
      </c>
      <c r="P89" s="112">
        <f t="shared" si="458"/>
        <v>0</v>
      </c>
      <c r="Q89" s="112">
        <f t="shared" si="459"/>
        <v>0</v>
      </c>
      <c r="R89" s="113"/>
      <c r="S89" s="113"/>
      <c r="T89" s="113"/>
      <c r="U89" s="114"/>
      <c r="V89">
        <f t="shared" si="460"/>
        <v>0</v>
      </c>
      <c r="W89">
        <f t="shared" si="460"/>
        <v>0</v>
      </c>
      <c r="X89">
        <f t="shared" si="460"/>
        <v>0</v>
      </c>
      <c r="Y89">
        <f t="shared" si="460"/>
        <v>0</v>
      </c>
      <c r="Z89">
        <f t="shared" si="461"/>
        <v>0</v>
      </c>
      <c r="AA89">
        <f t="shared" si="462"/>
        <v>0</v>
      </c>
      <c r="AB89">
        <f t="shared" si="463"/>
        <v>0</v>
      </c>
      <c r="AC89">
        <f t="shared" si="464"/>
        <v>0</v>
      </c>
      <c r="AD89">
        <f t="shared" si="464"/>
        <v>0</v>
      </c>
      <c r="AE89">
        <f t="shared" si="464"/>
        <v>0</v>
      </c>
      <c r="AF89">
        <f t="shared" si="464"/>
        <v>0</v>
      </c>
      <c r="AG89">
        <f t="shared" si="465"/>
        <v>0</v>
      </c>
      <c r="AH89">
        <f t="shared" si="465"/>
        <v>0</v>
      </c>
      <c r="AI89">
        <f t="shared" si="465"/>
        <v>0</v>
      </c>
      <c r="AJ89">
        <f t="shared" si="465"/>
        <v>0</v>
      </c>
      <c r="AK89">
        <f t="shared" si="466"/>
        <v>0</v>
      </c>
      <c r="AL89">
        <f t="shared" si="466"/>
        <v>0</v>
      </c>
      <c r="AM89">
        <f t="shared" si="466"/>
        <v>0</v>
      </c>
      <c r="AN89">
        <f t="shared" si="466"/>
        <v>0</v>
      </c>
      <c r="AO89">
        <f t="shared" si="467"/>
        <v>0</v>
      </c>
      <c r="AP89">
        <f t="shared" si="468"/>
        <v>0</v>
      </c>
      <c r="AQ89" s="4">
        <f t="shared" ref="AQ89" si="513">IF(G89=0,0,IF(OR(G88&gt;=4,G89&gt;=4)=TRUE,0,IF(AND(J88=0,J89=0)=TRUE,0,IF((AS88+AS89)&lt;=$T$9,0,IF((AS88+AS89)&gt;$T$9,IF(J89=0,IF(((C88+E88)*24)+$T$8&gt;(B90+D88)*24,IF(((((C88+E88)*24)+$T$8)-((B90+D88)*24)-AR90)&gt;0,(((C88+E88)*24)+$T$8)-((B90+D88)*24)-AR90,IF(((C89+E89)*24)+$T$8&gt;(B90+D88)*24,IF(((((C89+E89)*24)+$T$8)-((B90+D88)*24)-AR90)&gt;0,(((C89+E89)*24)+$T$8)-((B90+D88)*24)-AR90,0))))))))))</f>
        <v>0</v>
      </c>
      <c r="AS89" s="4">
        <f t="shared" si="47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82"/>
        <v>42975</v>
      </c>
      <c r="B90" s="74">
        <f>B88+1</f>
        <v>42975</v>
      </c>
      <c r="C90" s="74">
        <f t="shared" si="453"/>
        <v>42975</v>
      </c>
      <c r="D90" s="75">
        <v>0</v>
      </c>
      <c r="E90" s="76">
        <f t="shared" si="493"/>
        <v>0</v>
      </c>
      <c r="F90" s="77">
        <v>0</v>
      </c>
      <c r="G90" s="78">
        <v>1</v>
      </c>
      <c r="H90" s="78"/>
      <c r="I90" s="79"/>
      <c r="J90" s="80">
        <f t="shared" si="479"/>
        <v>0</v>
      </c>
      <c r="K90" s="80">
        <f t="shared" si="480"/>
        <v>6.9999999999417923</v>
      </c>
      <c r="L90" s="80">
        <f t="shared" si="454"/>
        <v>0</v>
      </c>
      <c r="M90" s="80">
        <f t="shared" si="455"/>
        <v>0</v>
      </c>
      <c r="N90" s="80" t="b">
        <f t="shared" si="456"/>
        <v>0</v>
      </c>
      <c r="O90" s="80">
        <f t="shared" si="457"/>
        <v>0</v>
      </c>
      <c r="P90" s="80">
        <f t="shared" si="458"/>
        <v>0</v>
      </c>
      <c r="Q90" s="80">
        <f t="shared" si="459"/>
        <v>0</v>
      </c>
      <c r="R90" s="81"/>
      <c r="S90" s="81"/>
      <c r="T90" s="81"/>
      <c r="U90" s="82"/>
      <c r="V90">
        <f t="shared" si="460"/>
        <v>0</v>
      </c>
      <c r="W90">
        <f t="shared" si="460"/>
        <v>0</v>
      </c>
      <c r="X90" t="b">
        <f t="shared" si="460"/>
        <v>0</v>
      </c>
      <c r="Y90">
        <f t="shared" si="460"/>
        <v>0</v>
      </c>
      <c r="Z90">
        <f t="shared" si="461"/>
        <v>0</v>
      </c>
      <c r="AA90">
        <f t="shared" si="462"/>
        <v>0</v>
      </c>
      <c r="AB90">
        <f t="shared" si="463"/>
        <v>0</v>
      </c>
      <c r="AC90">
        <f t="shared" si="464"/>
        <v>0</v>
      </c>
      <c r="AD90">
        <f t="shared" si="464"/>
        <v>0</v>
      </c>
      <c r="AE90">
        <f t="shared" si="464"/>
        <v>0</v>
      </c>
      <c r="AF90">
        <f t="shared" si="464"/>
        <v>0</v>
      </c>
      <c r="AG90">
        <f t="shared" si="465"/>
        <v>0</v>
      </c>
      <c r="AH90">
        <f t="shared" si="465"/>
        <v>0</v>
      </c>
      <c r="AI90">
        <f t="shared" si="465"/>
        <v>0</v>
      </c>
      <c r="AJ90">
        <f t="shared" si="465"/>
        <v>0</v>
      </c>
      <c r="AK90">
        <f t="shared" si="466"/>
        <v>0</v>
      </c>
      <c r="AL90">
        <f t="shared" si="466"/>
        <v>0</v>
      </c>
      <c r="AM90">
        <f t="shared" si="466"/>
        <v>0</v>
      </c>
      <c r="AN90">
        <f t="shared" si="466"/>
        <v>0</v>
      </c>
      <c r="AO90">
        <f t="shared" si="467"/>
        <v>0</v>
      </c>
      <c r="AP90">
        <f t="shared" si="468"/>
        <v>0</v>
      </c>
      <c r="AR90" s="4">
        <f t="shared" ref="AR90" si="514">IF(G90=0,0,IF(OR(G88&gt;=4,G89&gt;=4)=TRUE,0,IF(J90=0,0,IF(AND(J89&gt;0,(((B90+D90)-(C89+E89))*24)&lt;$T$8)=TRUE,$T$8-(((B90+D90)-(C89+E89))*24),IF(AND(J88&gt;0,(((B90+D90)-(C88+E88))*24)&lt;$T$8)=TRUE,$T$8-(((B90+D90)-(C88+E88))*24),0)))))</f>
        <v>0</v>
      </c>
      <c r="AS90" s="4">
        <f t="shared" si="470"/>
        <v>0</v>
      </c>
      <c r="AT90">
        <f>IF(AND(G90=1,J90&gt;0)=TRUE,1,0)</f>
        <v>0</v>
      </c>
      <c r="AU90">
        <f t="shared" ref="AU90" si="515">IF(G90=2,1,0)</f>
        <v>0</v>
      </c>
      <c r="AV90">
        <f t="shared" ref="AV90" si="516">IF(G90=3,1,0)</f>
        <v>0</v>
      </c>
      <c r="AW90">
        <f t="shared" ref="AW90" si="517">IF(G90=4,1,0)</f>
        <v>0</v>
      </c>
      <c r="AX90">
        <f t="shared" ref="AX90" si="518">IF(G90=5,1,0)</f>
        <v>0</v>
      </c>
      <c r="AY90">
        <f t="shared" ref="AY90" si="519">IF(G90=6,1,0)</f>
        <v>0</v>
      </c>
      <c r="AZ90">
        <f t="shared" ref="AZ90" si="520">IF(G90=7,1,0)</f>
        <v>0</v>
      </c>
      <c r="BA90">
        <f t="shared" ref="BA90" si="521">IF(G90=8,1,0)</f>
        <v>0</v>
      </c>
      <c r="BB90">
        <f t="shared" ref="BB90" si="522">IF(G90=9,1,0)</f>
        <v>0</v>
      </c>
    </row>
    <row r="91" spans="1:57" ht="9" customHeight="1">
      <c r="A91" s="105">
        <f>B90</f>
        <v>42975</v>
      </c>
      <c r="B91" s="106">
        <f>C90</f>
        <v>42975</v>
      </c>
      <c r="C91" s="106">
        <f t="shared" si="453"/>
        <v>42975</v>
      </c>
      <c r="D91" s="107">
        <v>0</v>
      </c>
      <c r="E91" s="108">
        <f t="shared" si="493"/>
        <v>0</v>
      </c>
      <c r="F91" s="109">
        <v>0</v>
      </c>
      <c r="G91" s="110">
        <v>1</v>
      </c>
      <c r="H91" s="110"/>
      <c r="I91" s="111"/>
      <c r="J91" s="112">
        <f t="shared" si="479"/>
        <v>0</v>
      </c>
      <c r="K91" s="112">
        <f t="shared" si="480"/>
        <v>6.9999999999417923</v>
      </c>
      <c r="L91" s="112">
        <f t="shared" si="454"/>
        <v>0</v>
      </c>
      <c r="M91" s="112">
        <f t="shared" si="455"/>
        <v>0</v>
      </c>
      <c r="N91" s="112" t="b">
        <f t="shared" si="456"/>
        <v>0</v>
      </c>
      <c r="O91" s="112">
        <f t="shared" si="457"/>
        <v>0</v>
      </c>
      <c r="P91" s="112">
        <f t="shared" si="458"/>
        <v>0</v>
      </c>
      <c r="Q91" s="112">
        <f t="shared" si="459"/>
        <v>0</v>
      </c>
      <c r="R91" s="113"/>
      <c r="S91" s="113"/>
      <c r="T91" s="113"/>
      <c r="U91" s="114"/>
      <c r="V91">
        <f t="shared" si="460"/>
        <v>0</v>
      </c>
      <c r="W91">
        <f t="shared" si="460"/>
        <v>0</v>
      </c>
      <c r="X91" t="b">
        <f t="shared" si="460"/>
        <v>0</v>
      </c>
      <c r="Y91">
        <f t="shared" si="460"/>
        <v>0</v>
      </c>
      <c r="Z91">
        <f t="shared" si="461"/>
        <v>0</v>
      </c>
      <c r="AA91">
        <f t="shared" si="462"/>
        <v>0</v>
      </c>
      <c r="AB91">
        <f t="shared" si="463"/>
        <v>0</v>
      </c>
      <c r="AC91">
        <f t="shared" si="464"/>
        <v>0</v>
      </c>
      <c r="AD91">
        <f t="shared" si="464"/>
        <v>0</v>
      </c>
      <c r="AE91">
        <f t="shared" si="464"/>
        <v>0</v>
      </c>
      <c r="AF91">
        <f t="shared" si="464"/>
        <v>0</v>
      </c>
      <c r="AG91">
        <f t="shared" si="465"/>
        <v>0</v>
      </c>
      <c r="AH91">
        <f t="shared" si="465"/>
        <v>0</v>
      </c>
      <c r="AI91">
        <f t="shared" si="465"/>
        <v>0</v>
      </c>
      <c r="AJ91">
        <f t="shared" si="465"/>
        <v>0</v>
      </c>
      <c r="AK91">
        <f t="shared" si="466"/>
        <v>0</v>
      </c>
      <c r="AL91">
        <f t="shared" si="466"/>
        <v>0</v>
      </c>
      <c r="AM91">
        <f t="shared" si="466"/>
        <v>0</v>
      </c>
      <c r="AN91">
        <f t="shared" si="466"/>
        <v>0</v>
      </c>
      <c r="AO91">
        <f t="shared" si="467"/>
        <v>0</v>
      </c>
      <c r="AP91">
        <f t="shared" si="468"/>
        <v>0</v>
      </c>
      <c r="AQ91" s="4">
        <f t="shared" ref="AQ91" si="523">IF(G91=0,0,IF(OR(G90&gt;=4,G91&gt;=4)=TRUE,0,IF(AND(J90=0,J91=0)=TRUE,0,IF((AS90+AS91)&lt;=$T$9,0,IF((AS90+AS91)&gt;$T$9,IF(J91=0,IF(((C90+E90)*24)+$T$8&gt;(B92+D90)*24,IF(((((C90+E90)*24)+$T$8)-((B92+D90)*24)-AR92)&gt;0,(((C90+E90)*24)+$T$8)-((B92+D90)*24)-AR92,IF(((C91+E91)*24)+$T$8&gt;(B92+D90)*24,IF(((((C91+E91)*24)+$T$8)-((B92+D90)*24)-AR92)&gt;0,(((C91+E91)*24)+$T$8)-((B92+D90)*24)-AR92,0))))))))))</f>
        <v>0</v>
      </c>
      <c r="AS91" s="4">
        <f t="shared" si="47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82"/>
        <v>42976</v>
      </c>
      <c r="B92" s="74">
        <f>B90+1</f>
        <v>42976</v>
      </c>
      <c r="C92" s="74">
        <f t="shared" si="453"/>
        <v>42976</v>
      </c>
      <c r="D92" s="75">
        <v>0</v>
      </c>
      <c r="E92" s="76">
        <f t="shared" si="493"/>
        <v>0</v>
      </c>
      <c r="F92" s="77">
        <v>0</v>
      </c>
      <c r="G92" s="78">
        <v>1</v>
      </c>
      <c r="H92" s="78"/>
      <c r="I92" s="79"/>
      <c r="J92" s="80">
        <f t="shared" si="479"/>
        <v>0</v>
      </c>
      <c r="K92" s="80">
        <f t="shared" si="480"/>
        <v>6.9999999999417923</v>
      </c>
      <c r="L92" s="80">
        <f t="shared" si="454"/>
        <v>0</v>
      </c>
      <c r="M92" s="80">
        <f t="shared" si="455"/>
        <v>0</v>
      </c>
      <c r="N92" s="80" t="b">
        <f t="shared" si="456"/>
        <v>0</v>
      </c>
      <c r="O92" s="80">
        <f t="shared" si="457"/>
        <v>0</v>
      </c>
      <c r="P92" s="80">
        <f t="shared" si="458"/>
        <v>0</v>
      </c>
      <c r="Q92" s="80">
        <f t="shared" si="459"/>
        <v>0</v>
      </c>
      <c r="R92" s="81"/>
      <c r="S92" s="81"/>
      <c r="T92" s="81"/>
      <c r="U92" s="82"/>
      <c r="V92">
        <f t="shared" si="460"/>
        <v>0</v>
      </c>
      <c r="W92">
        <f t="shared" si="460"/>
        <v>0</v>
      </c>
      <c r="X92" t="b">
        <f t="shared" si="460"/>
        <v>0</v>
      </c>
      <c r="Y92">
        <f t="shared" si="460"/>
        <v>0</v>
      </c>
      <c r="Z92">
        <f t="shared" si="461"/>
        <v>0</v>
      </c>
      <c r="AA92">
        <f t="shared" si="462"/>
        <v>0</v>
      </c>
      <c r="AB92">
        <f t="shared" si="463"/>
        <v>0</v>
      </c>
      <c r="AC92">
        <f t="shared" si="464"/>
        <v>0</v>
      </c>
      <c r="AD92">
        <f t="shared" si="464"/>
        <v>0</v>
      </c>
      <c r="AE92">
        <f t="shared" si="464"/>
        <v>0</v>
      </c>
      <c r="AF92">
        <f t="shared" si="464"/>
        <v>0</v>
      </c>
      <c r="AG92">
        <f t="shared" si="465"/>
        <v>0</v>
      </c>
      <c r="AH92">
        <f t="shared" si="465"/>
        <v>0</v>
      </c>
      <c r="AI92">
        <f t="shared" si="465"/>
        <v>0</v>
      </c>
      <c r="AJ92">
        <f t="shared" si="465"/>
        <v>0</v>
      </c>
      <c r="AK92">
        <f t="shared" si="466"/>
        <v>0</v>
      </c>
      <c r="AL92">
        <f t="shared" si="466"/>
        <v>0</v>
      </c>
      <c r="AM92">
        <f t="shared" si="466"/>
        <v>0</v>
      </c>
      <c r="AN92">
        <f t="shared" si="466"/>
        <v>0</v>
      </c>
      <c r="AO92">
        <f t="shared" si="467"/>
        <v>0</v>
      </c>
      <c r="AP92">
        <f t="shared" si="468"/>
        <v>0</v>
      </c>
      <c r="AR92" s="4">
        <f t="shared" ref="AR92" si="524">IF(G92=0,0,IF(OR(G90&gt;=4,G91&gt;=4)=TRUE,0,IF(J92=0,0,IF(AND(J91&gt;0,(((B92+D92)-(C91+E91))*24)&lt;$T$8)=TRUE,$T$8-(((B92+D92)-(C91+E91))*24),IF(AND(J90&gt;0,(((B92+D92)-(C90+E90))*24)&lt;$T$8)=TRUE,$T$8-(((B92+D92)-(C90+E90))*24),0)))))</f>
        <v>0</v>
      </c>
      <c r="AS92" s="4">
        <f t="shared" si="470"/>
        <v>0</v>
      </c>
      <c r="AT92">
        <f>IF(AND(G92=1,J92&gt;0)=TRUE,1,0)</f>
        <v>0</v>
      </c>
      <c r="AU92">
        <f t="shared" ref="AU92" si="525">IF(G92=2,1,0)</f>
        <v>0</v>
      </c>
      <c r="AV92">
        <f t="shared" ref="AV92" si="526">IF(G92=3,1,0)</f>
        <v>0</v>
      </c>
      <c r="AW92">
        <f t="shared" ref="AW92" si="527">IF(G92=4,1,0)</f>
        <v>0</v>
      </c>
      <c r="AX92">
        <f t="shared" ref="AX92" si="528">IF(G92=5,1,0)</f>
        <v>0</v>
      </c>
      <c r="AY92">
        <f t="shared" ref="AY92" si="529">IF(G92=6,1,0)</f>
        <v>0</v>
      </c>
      <c r="AZ92">
        <f t="shared" ref="AZ92" si="530">IF(G92=7,1,0)</f>
        <v>0</v>
      </c>
      <c r="BA92">
        <f t="shared" ref="BA92" si="531">IF(G92=8,1,0)</f>
        <v>0</v>
      </c>
      <c r="BB92">
        <f t="shared" ref="BB92" si="532">IF(G92=9,1,0)</f>
        <v>0</v>
      </c>
    </row>
    <row r="93" spans="1:57" ht="9" customHeight="1">
      <c r="A93" s="105">
        <f>B92</f>
        <v>42976</v>
      </c>
      <c r="B93" s="106">
        <f>C92</f>
        <v>42976</v>
      </c>
      <c r="C93" s="106">
        <f t="shared" si="453"/>
        <v>42976</v>
      </c>
      <c r="D93" s="107">
        <v>0</v>
      </c>
      <c r="E93" s="108">
        <f t="shared" si="493"/>
        <v>0</v>
      </c>
      <c r="F93" s="109">
        <v>0</v>
      </c>
      <c r="G93" s="110">
        <v>1</v>
      </c>
      <c r="H93" s="110"/>
      <c r="I93" s="111"/>
      <c r="J93" s="112">
        <f t="shared" si="479"/>
        <v>0</v>
      </c>
      <c r="K93" s="112">
        <f t="shared" si="480"/>
        <v>6.9999999999417923</v>
      </c>
      <c r="L93" s="112">
        <f t="shared" si="454"/>
        <v>0</v>
      </c>
      <c r="M93" s="112">
        <f t="shared" si="455"/>
        <v>0</v>
      </c>
      <c r="N93" s="112" t="b">
        <f t="shared" si="456"/>
        <v>0</v>
      </c>
      <c r="O93" s="112">
        <f t="shared" si="457"/>
        <v>0</v>
      </c>
      <c r="P93" s="112">
        <f t="shared" si="458"/>
        <v>0</v>
      </c>
      <c r="Q93" s="112">
        <f t="shared" si="459"/>
        <v>0</v>
      </c>
      <c r="R93" s="113"/>
      <c r="S93" s="113"/>
      <c r="T93" s="113"/>
      <c r="U93" s="114"/>
      <c r="V93">
        <f t="shared" si="460"/>
        <v>0</v>
      </c>
      <c r="W93">
        <f t="shared" si="460"/>
        <v>0</v>
      </c>
      <c r="X93" t="b">
        <f t="shared" si="460"/>
        <v>0</v>
      </c>
      <c r="Y93">
        <f t="shared" si="460"/>
        <v>0</v>
      </c>
      <c r="Z93">
        <f t="shared" si="461"/>
        <v>0</v>
      </c>
      <c r="AA93">
        <f t="shared" si="462"/>
        <v>0</v>
      </c>
      <c r="AB93">
        <f t="shared" si="463"/>
        <v>0</v>
      </c>
      <c r="AC93">
        <f t="shared" si="464"/>
        <v>0</v>
      </c>
      <c r="AD93">
        <f t="shared" si="464"/>
        <v>0</v>
      </c>
      <c r="AE93">
        <f t="shared" si="464"/>
        <v>0</v>
      </c>
      <c r="AF93">
        <f t="shared" si="464"/>
        <v>0</v>
      </c>
      <c r="AG93">
        <f t="shared" si="465"/>
        <v>0</v>
      </c>
      <c r="AH93">
        <f t="shared" si="465"/>
        <v>0</v>
      </c>
      <c r="AI93">
        <f t="shared" si="465"/>
        <v>0</v>
      </c>
      <c r="AJ93">
        <f t="shared" si="465"/>
        <v>0</v>
      </c>
      <c r="AK93">
        <f t="shared" si="466"/>
        <v>0</v>
      </c>
      <c r="AL93">
        <f t="shared" si="466"/>
        <v>0</v>
      </c>
      <c r="AM93">
        <f t="shared" si="466"/>
        <v>0</v>
      </c>
      <c r="AN93">
        <f t="shared" si="466"/>
        <v>0</v>
      </c>
      <c r="AO93">
        <f t="shared" si="467"/>
        <v>0</v>
      </c>
      <c r="AP93">
        <f t="shared" si="468"/>
        <v>0</v>
      </c>
      <c r="AQ93" s="4">
        <f t="shared" ref="AQ93" si="533">IF(G93=0,0,IF(OR(G92&gt;=4,G93&gt;=4)=TRUE,0,IF(AND(J92=0,J93=0)=TRUE,0,IF((AS92+AS93)&lt;=$T$9,0,IF((AS92+AS93)&gt;$T$9,IF(J93=0,IF(((C92+E92)*24)+$T$8&gt;(B94+D92)*24,IF(((((C92+E92)*24)+$T$8)-((B94+D92)*24)-AR94)&gt;0,(((C92+E92)*24)+$T$8)-((B94+D92)*24)-AR94,IF(((C93+E93)*24)+$T$8&gt;(B94+D92)*24,IF(((((C93+E93)*24)+$T$8)-((B94+D92)*24)-AR94)&gt;0,(((C93+E93)*24)+$T$8)-((B94+D92)*24)-AR94,0))))))))))</f>
        <v>0</v>
      </c>
      <c r="AS93" s="4">
        <f t="shared" si="47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34">B94</f>
        <v>42977</v>
      </c>
      <c r="B94" s="74">
        <f>B92+1</f>
        <v>42977</v>
      </c>
      <c r="C94" s="74">
        <f t="shared" si="453"/>
        <v>42977</v>
      </c>
      <c r="D94" s="75">
        <v>0</v>
      </c>
      <c r="E94" s="76">
        <f t="shared" si="493"/>
        <v>0</v>
      </c>
      <c r="F94" s="77">
        <v>0</v>
      </c>
      <c r="G94" s="78">
        <v>1</v>
      </c>
      <c r="H94" s="78"/>
      <c r="I94" s="79"/>
      <c r="J94" s="80">
        <f t="shared" si="479"/>
        <v>0</v>
      </c>
      <c r="K94" s="80">
        <f t="shared" si="480"/>
        <v>6.9999999999417923</v>
      </c>
      <c r="L94" s="80">
        <f t="shared" si="454"/>
        <v>0</v>
      </c>
      <c r="M94" s="80">
        <f t="shared" si="455"/>
        <v>0</v>
      </c>
      <c r="N94" s="80" t="b">
        <f t="shared" si="456"/>
        <v>0</v>
      </c>
      <c r="O94" s="80">
        <f t="shared" si="457"/>
        <v>0</v>
      </c>
      <c r="P94" s="80">
        <f t="shared" si="458"/>
        <v>0</v>
      </c>
      <c r="Q94" s="80">
        <f t="shared" si="459"/>
        <v>0</v>
      </c>
      <c r="R94" s="81"/>
      <c r="S94" s="81"/>
      <c r="T94" s="81"/>
      <c r="U94" s="82"/>
      <c r="V94">
        <f t="shared" si="460"/>
        <v>0</v>
      </c>
      <c r="W94">
        <f t="shared" si="460"/>
        <v>0</v>
      </c>
      <c r="X94" t="b">
        <f t="shared" si="460"/>
        <v>0</v>
      </c>
      <c r="Y94">
        <f t="shared" si="460"/>
        <v>0</v>
      </c>
      <c r="Z94">
        <f t="shared" si="461"/>
        <v>0</v>
      </c>
      <c r="AA94">
        <f t="shared" si="462"/>
        <v>0</v>
      </c>
      <c r="AB94">
        <f t="shared" si="463"/>
        <v>0</v>
      </c>
      <c r="AC94">
        <f t="shared" si="464"/>
        <v>0</v>
      </c>
      <c r="AD94">
        <f t="shared" si="464"/>
        <v>0</v>
      </c>
      <c r="AE94">
        <f t="shared" si="464"/>
        <v>0</v>
      </c>
      <c r="AF94">
        <f t="shared" si="464"/>
        <v>0</v>
      </c>
      <c r="AG94">
        <f t="shared" si="465"/>
        <v>0</v>
      </c>
      <c r="AH94">
        <f t="shared" si="465"/>
        <v>0</v>
      </c>
      <c r="AI94">
        <f t="shared" si="465"/>
        <v>0</v>
      </c>
      <c r="AJ94">
        <f t="shared" si="465"/>
        <v>0</v>
      </c>
      <c r="AK94">
        <f t="shared" si="466"/>
        <v>0</v>
      </c>
      <c r="AL94">
        <f t="shared" si="466"/>
        <v>0</v>
      </c>
      <c r="AM94">
        <f t="shared" si="466"/>
        <v>0</v>
      </c>
      <c r="AN94">
        <f t="shared" si="466"/>
        <v>0</v>
      </c>
      <c r="AO94">
        <f t="shared" si="467"/>
        <v>0</v>
      </c>
      <c r="AP94">
        <f t="shared" si="468"/>
        <v>0</v>
      </c>
      <c r="AR94" s="4">
        <f t="shared" ref="AR94" si="535">IF(G94=0,0,IF(OR(G92&gt;=4,G93&gt;=4)=TRUE,0,IF(J94=0,0,IF(AND(J93&gt;0,(((B94+D94)-(C93+E93))*24)&lt;$T$8)=TRUE,$T$8-(((B94+D94)-(C93+E93))*24),IF(AND(J92&gt;0,(((B94+D94)-(C92+E92))*24)&lt;$T$8)=TRUE,$T$8-(((B94+D94)-(C92+E92))*24),0)))))</f>
        <v>0</v>
      </c>
      <c r="AS94" s="4">
        <f t="shared" si="470"/>
        <v>0</v>
      </c>
      <c r="AT94">
        <f>IF(AND(G94=1,J94&gt;0)=TRUE,1,0)</f>
        <v>0</v>
      </c>
      <c r="AU94">
        <f t="shared" ref="AU94" si="536">IF(G94=2,1,0)</f>
        <v>0</v>
      </c>
      <c r="AV94">
        <f t="shared" ref="AV94" si="537">IF(G94=3,1,0)</f>
        <v>0</v>
      </c>
      <c r="AW94">
        <f t="shared" ref="AW94" si="538">IF(G94=4,1,0)</f>
        <v>0</v>
      </c>
      <c r="AX94">
        <f t="shared" ref="AX94" si="539">IF(G94=5,1,0)</f>
        <v>0</v>
      </c>
      <c r="AY94">
        <f t="shared" ref="AY94" si="540">IF(G94=6,1,0)</f>
        <v>0</v>
      </c>
      <c r="AZ94">
        <f t="shared" ref="AZ94" si="541">IF(G94=7,1,0)</f>
        <v>0</v>
      </c>
      <c r="BA94">
        <f t="shared" ref="BA94" si="542">IF(G94=8,1,0)</f>
        <v>0</v>
      </c>
      <c r="BB94">
        <f t="shared" ref="BB94" si="543">IF(G94=9,1,0)</f>
        <v>0</v>
      </c>
    </row>
    <row r="95" spans="1:57" ht="9.9499999999999993" customHeight="1" thickBot="1">
      <c r="A95" s="93">
        <f>B94</f>
        <v>42977</v>
      </c>
      <c r="B95" s="94">
        <f>C94</f>
        <v>42977</v>
      </c>
      <c r="C95" s="94">
        <f t="shared" si="453"/>
        <v>42977</v>
      </c>
      <c r="D95" s="95">
        <v>0</v>
      </c>
      <c r="E95" s="96">
        <f t="shared" si="493"/>
        <v>0</v>
      </c>
      <c r="F95" s="97">
        <v>0</v>
      </c>
      <c r="G95" s="98">
        <v>1</v>
      </c>
      <c r="H95" s="98"/>
      <c r="I95" s="99"/>
      <c r="J95" s="100">
        <f t="shared" si="479"/>
        <v>0</v>
      </c>
      <c r="K95" s="100">
        <f t="shared" si="480"/>
        <v>6.9999999999417923</v>
      </c>
      <c r="L95" s="100">
        <f t="shared" si="454"/>
        <v>0</v>
      </c>
      <c r="M95" s="100">
        <f t="shared" si="455"/>
        <v>0</v>
      </c>
      <c r="N95" s="100" t="b">
        <f t="shared" si="456"/>
        <v>0</v>
      </c>
      <c r="O95" s="100">
        <f t="shared" si="457"/>
        <v>0</v>
      </c>
      <c r="P95" s="100">
        <f t="shared" si="458"/>
        <v>0</v>
      </c>
      <c r="Q95" s="100">
        <f t="shared" si="459"/>
        <v>0</v>
      </c>
      <c r="R95" s="101"/>
      <c r="S95" s="101"/>
      <c r="T95" s="101"/>
      <c r="U95" s="102"/>
      <c r="V95">
        <f t="shared" si="460"/>
        <v>0</v>
      </c>
      <c r="W95">
        <f t="shared" si="460"/>
        <v>0</v>
      </c>
      <c r="X95" t="b">
        <f t="shared" si="460"/>
        <v>0</v>
      </c>
      <c r="Y95">
        <f t="shared" si="460"/>
        <v>0</v>
      </c>
      <c r="Z95">
        <f t="shared" si="461"/>
        <v>0</v>
      </c>
      <c r="AA95">
        <f t="shared" si="462"/>
        <v>0</v>
      </c>
      <c r="AB95">
        <f t="shared" si="463"/>
        <v>0</v>
      </c>
      <c r="AC95">
        <f t="shared" si="464"/>
        <v>0</v>
      </c>
      <c r="AD95">
        <f t="shared" si="464"/>
        <v>0</v>
      </c>
      <c r="AE95">
        <f t="shared" si="464"/>
        <v>0</v>
      </c>
      <c r="AF95">
        <f t="shared" si="464"/>
        <v>0</v>
      </c>
      <c r="AG95">
        <f t="shared" si="465"/>
        <v>0</v>
      </c>
      <c r="AH95">
        <f t="shared" si="465"/>
        <v>0</v>
      </c>
      <c r="AI95">
        <f t="shared" si="465"/>
        <v>0</v>
      </c>
      <c r="AJ95">
        <f t="shared" si="465"/>
        <v>0</v>
      </c>
      <c r="AK95">
        <f t="shared" si="466"/>
        <v>0</v>
      </c>
      <c r="AL95">
        <f t="shared" si="466"/>
        <v>0</v>
      </c>
      <c r="AM95">
        <f t="shared" si="466"/>
        <v>0</v>
      </c>
      <c r="AN95">
        <f t="shared" si="466"/>
        <v>0</v>
      </c>
      <c r="AO95">
        <f t="shared" si="467"/>
        <v>0</v>
      </c>
      <c r="AP95">
        <f t="shared" si="468"/>
        <v>0</v>
      </c>
      <c r="AQ95" s="4">
        <v>0</v>
      </c>
      <c r="AS95" s="4">
        <f t="shared" si="47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44">SUM(L12:L95)</f>
        <v>4.6999999998370185</v>
      </c>
      <c r="M97" s="40">
        <f t="shared" si="544"/>
        <v>76.416666667093523</v>
      </c>
      <c r="N97" s="40">
        <f t="shared" si="544"/>
        <v>0.24999999994179234</v>
      </c>
      <c r="O97" s="40">
        <f t="shared" si="544"/>
        <v>0</v>
      </c>
      <c r="P97" s="40">
        <f t="shared" si="544"/>
        <v>4.6666666666860692</v>
      </c>
      <c r="Q97" s="40">
        <f t="shared" si="544"/>
        <v>0</v>
      </c>
      <c r="R97" s="11"/>
      <c r="S97" s="11"/>
      <c r="T97" s="11"/>
      <c r="U97" s="38"/>
      <c r="V97">
        <f t="shared" ref="V97:AR97" si="545">SUM(V12:V96)</f>
        <v>4.6999999998370185</v>
      </c>
      <c r="W97">
        <f t="shared" si="545"/>
        <v>63.000000000349246</v>
      </c>
      <c r="X97">
        <f t="shared" si="545"/>
        <v>0.24999999994179234</v>
      </c>
      <c r="Y97">
        <f t="shared" si="545"/>
        <v>0</v>
      </c>
      <c r="Z97">
        <f t="shared" si="545"/>
        <v>4.6666666666860692</v>
      </c>
      <c r="AA97">
        <f t="shared" si="545"/>
        <v>0</v>
      </c>
      <c r="AB97">
        <f t="shared" si="545"/>
        <v>0</v>
      </c>
      <c r="AC97">
        <f t="shared" si="545"/>
        <v>0</v>
      </c>
      <c r="AD97">
        <f t="shared" si="545"/>
        <v>0</v>
      </c>
      <c r="AE97">
        <f t="shared" si="545"/>
        <v>0</v>
      </c>
      <c r="AF97">
        <f t="shared" si="545"/>
        <v>0</v>
      </c>
      <c r="AG97">
        <f t="shared" si="545"/>
        <v>0</v>
      </c>
      <c r="AH97">
        <f t="shared" si="545"/>
        <v>0</v>
      </c>
      <c r="AI97">
        <f t="shared" si="545"/>
        <v>0</v>
      </c>
      <c r="AJ97">
        <f t="shared" si="545"/>
        <v>0</v>
      </c>
      <c r="AK97">
        <f t="shared" si="545"/>
        <v>0</v>
      </c>
      <c r="AL97">
        <f t="shared" si="545"/>
        <v>0</v>
      </c>
      <c r="AM97">
        <f t="shared" si="545"/>
        <v>0</v>
      </c>
      <c r="AN97">
        <f t="shared" si="545"/>
        <v>0</v>
      </c>
      <c r="AO97">
        <f t="shared" si="545"/>
        <v>0</v>
      </c>
      <c r="AP97">
        <f t="shared" si="545"/>
        <v>0</v>
      </c>
      <c r="AQ97" s="4">
        <f t="shared" si="545"/>
        <v>0</v>
      </c>
      <c r="AR97" s="4">
        <f t="shared" si="545"/>
        <v>0</v>
      </c>
      <c r="AT97" s="4">
        <f t="shared" ref="AT97:BB97" si="546">SUM(AT12:AT96)</f>
        <v>17</v>
      </c>
      <c r="AU97" s="4">
        <f t="shared" si="546"/>
        <v>1</v>
      </c>
      <c r="AV97" s="4">
        <f t="shared" si="546"/>
        <v>0</v>
      </c>
      <c r="AW97" s="4">
        <f t="shared" si="546"/>
        <v>0</v>
      </c>
      <c r="AX97" s="4">
        <f t="shared" si="546"/>
        <v>0</v>
      </c>
      <c r="AY97" s="4">
        <f t="shared" si="546"/>
        <v>0</v>
      </c>
      <c r="AZ97" s="4">
        <f t="shared" si="546"/>
        <v>0</v>
      </c>
      <c r="BA97" s="4">
        <f t="shared" si="546"/>
        <v>0</v>
      </c>
      <c r="BB97" s="4">
        <f t="shared" si="546"/>
        <v>0</v>
      </c>
      <c r="BC97" s="4"/>
      <c r="BD97" s="4">
        <f t="shared" ref="BD97" si="547">SUM(BD12:BD96)</f>
        <v>0</v>
      </c>
      <c r="BE97">
        <f>MAX(BE13:BE95)</f>
        <v>5</v>
      </c>
    </row>
    <row r="98" spans="1:57" ht="9.9499999999999993" customHeight="1">
      <c r="A98" s="10" t="s">
        <v>72</v>
      </c>
      <c r="B98" s="48">
        <f>V97+W97+X97+G120+AQ97</f>
        <v>67.950000000128057</v>
      </c>
      <c r="C98" s="48">
        <f>AC97+AG97+AK97+C99+C100</f>
        <v>0</v>
      </c>
      <c r="D98" s="58"/>
      <c r="E98" s="27">
        <f>(B98+C98)*N1</f>
        <v>123495.72750023274</v>
      </c>
      <c r="F98" s="58"/>
      <c r="G98" s="23" t="s">
        <v>78</v>
      </c>
      <c r="H98" s="22"/>
      <c r="I98" s="22"/>
      <c r="J98" s="8"/>
      <c r="K98" s="7" t="s">
        <v>87</v>
      </c>
      <c r="L98" s="14">
        <f>IF($R$99&gt;$T$1,$T$1*($R$1/100),$R$99*($R$1/100))</f>
        <v>64933.30302511077</v>
      </c>
      <c r="M98" s="11"/>
      <c r="N98" s="7" t="s">
        <v>83</v>
      </c>
      <c r="O98" s="8"/>
      <c r="P98" s="8"/>
      <c r="Q98" s="29"/>
      <c r="R98" s="30">
        <f>SUM($E$98:$E$105)</f>
        <v>182167.67389664348</v>
      </c>
      <c r="S98" s="11"/>
      <c r="T98" s="11"/>
      <c r="U98" s="38"/>
    </row>
    <row r="99" spans="1:57" ht="9.9499999999999993" customHeight="1">
      <c r="A99" s="10" t="s">
        <v>4</v>
      </c>
      <c r="B99" s="48">
        <f>W97</f>
        <v>63.000000000349246</v>
      </c>
      <c r="C99" s="48">
        <f>AD97+AH97+AL97</f>
        <v>0</v>
      </c>
      <c r="D99" s="58"/>
      <c r="E99" s="27">
        <f>(B99+C99)*N2</f>
        <v>37784.785500209466</v>
      </c>
      <c r="F99" s="58"/>
      <c r="G99" s="24"/>
      <c r="H99" s="58"/>
      <c r="I99" s="58"/>
      <c r="J99" s="11"/>
      <c r="K99" s="10" t="s">
        <v>88</v>
      </c>
      <c r="L99" s="16">
        <f>IF($R$99&gt;$T$2,($T$2-$T$1)*($R$2/100),IF($R$99&gt;$T$1,($R$99-$T$1)*($R$2/100),0))</f>
        <v>0</v>
      </c>
      <c r="M99" s="11"/>
      <c r="N99" s="10" t="s">
        <v>84</v>
      </c>
      <c r="O99" s="11"/>
      <c r="P99" s="11"/>
      <c r="Q99" s="31"/>
      <c r="R99" s="32">
        <f>$R$98-$L$102</f>
        <v>174880.96694077773</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0.24999999994179234</v>
      </c>
      <c r="C100" s="48">
        <f>AE97+AI97+AM97</f>
        <v>0</v>
      </c>
      <c r="D100" s="58"/>
      <c r="E100" s="27">
        <f>(B100+C100)*N3</f>
        <v>204.46312495239471</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13013.30302511077</v>
      </c>
      <c r="M101" s="11"/>
      <c r="N101" s="10" t="s">
        <v>85</v>
      </c>
      <c r="O101" s="11"/>
      <c r="P101" s="11"/>
      <c r="Q101" s="31"/>
      <c r="R101" s="32">
        <f>SUM($L$101:$L$105)</f>
        <v>28337.804491128358</v>
      </c>
      <c r="S101" s="11"/>
      <c r="T101" s="11"/>
      <c r="U101" s="38"/>
    </row>
    <row r="102" spans="1:57" ht="9.9499999999999993" customHeight="1">
      <c r="A102" s="10" t="s">
        <v>73</v>
      </c>
      <c r="B102" s="48">
        <f>Z97</f>
        <v>4.6666666666860692</v>
      </c>
      <c r="C102" s="58"/>
      <c r="D102" s="58"/>
      <c r="E102" s="27">
        <f>B102*N6</f>
        <v>15266.580000063474</v>
      </c>
      <c r="F102" s="58"/>
      <c r="G102" s="24" t="s">
        <v>16</v>
      </c>
      <c r="H102" s="58"/>
      <c r="I102" s="58"/>
      <c r="J102" s="11"/>
      <c r="K102" s="11"/>
      <c r="L102" s="16">
        <f>$R$98*($R$5/100)</f>
        <v>7286.7069558657395</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1821.6767389664349</v>
      </c>
      <c r="M103" s="11"/>
      <c r="N103" s="12" t="s">
        <v>82</v>
      </c>
      <c r="O103" s="13"/>
      <c r="P103" s="13"/>
      <c r="Q103" s="33"/>
      <c r="R103" s="34">
        <f>$R$98-$R$101</f>
        <v>153829.86940551511</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5416.1177711854161</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5416.1177711854161</v>
      </c>
      <c r="F105" s="58"/>
      <c r="G105" s="25" t="s">
        <v>81</v>
      </c>
      <c r="H105" s="59"/>
      <c r="I105" s="59"/>
      <c r="J105" s="13"/>
      <c r="K105" s="13"/>
      <c r="L105" s="18">
        <f>IF($R$98&lt;$R$7,0,$R$7)</f>
        <v>800</v>
      </c>
      <c r="M105" s="11"/>
      <c r="N105" s="35" t="s">
        <v>18</v>
      </c>
      <c r="O105" s="36">
        <f>AO97</f>
        <v>0</v>
      </c>
      <c r="P105" s="326" t="s">
        <v>126</v>
      </c>
      <c r="Q105" s="326"/>
      <c r="R105" s="61">
        <f>R119</f>
        <v>17</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Sýnidæmi-nr02 (raunverulegt dæmi)</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67.950000000128057</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67.950000000128057</v>
      </c>
      <c r="H119" s="273"/>
      <c r="I119" s="274"/>
      <c r="J119" s="283">
        <f>V97</f>
        <v>4.6999999998370185</v>
      </c>
      <c r="K119" s="284"/>
      <c r="L119" s="283">
        <f>W97</f>
        <v>63.000000000349246</v>
      </c>
      <c r="M119" s="284"/>
      <c r="N119" s="283">
        <f>X97</f>
        <v>0.24999999994179234</v>
      </c>
      <c r="O119" s="285"/>
      <c r="P119" s="281">
        <f>IF(O6=1,Y97+Z97,Y97)</f>
        <v>4.6666666666860692</v>
      </c>
      <c r="Q119" s="282"/>
      <c r="R119" s="133">
        <f>AT97</f>
        <v>17</v>
      </c>
    </row>
    <row r="120" spans="2:18" ht="21.95" customHeight="1">
      <c r="B120" s="134" t="s">
        <v>99</v>
      </c>
      <c r="C120" s="135"/>
      <c r="D120" s="136"/>
      <c r="E120" s="137"/>
      <c r="F120" s="138"/>
      <c r="G120" s="272">
        <f>IF((SUM(V97:AA97)+SUM(AC97:AN97)+AO97+AP97+AB97+AQ97)&lt;$K$2,$K$2-(SUM(V97:AA97)+SUM(AC97:AN97)+AO97+AP97+AB97+AQ97),0)</f>
        <v>0</v>
      </c>
      <c r="H120" s="273"/>
      <c r="I120" s="274"/>
      <c r="J120" s="283">
        <f>G120</f>
        <v>0</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1</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5</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431" priority="76">
      <formula>IF(WEEKDAY($A$14,2)&gt;5,1)</formula>
    </cfRule>
  </conditionalFormatting>
  <conditionalFormatting sqref="A16:Q16">
    <cfRule type="expression" dxfId="430" priority="75">
      <formula>IF(WEEKDAY($A$16,2)&gt;5,1)</formula>
    </cfRule>
  </conditionalFormatting>
  <conditionalFormatting sqref="A20:Q20">
    <cfRule type="expression" dxfId="429" priority="74">
      <formula>IF(WEEKDAY($A$20,2)&gt;5,1)</formula>
    </cfRule>
  </conditionalFormatting>
  <conditionalFormatting sqref="A24:Q24">
    <cfRule type="expression" dxfId="428" priority="73">
      <formula>IF(WEEKDAY($A$24,2)&gt;5,1)</formula>
    </cfRule>
  </conditionalFormatting>
  <conditionalFormatting sqref="A12:Q12">
    <cfRule type="expression" dxfId="427" priority="72">
      <formula>IF(WEEKDAY($A$12,2)&gt;5,1)</formula>
    </cfRule>
  </conditionalFormatting>
  <conditionalFormatting sqref="A18:Q18">
    <cfRule type="expression" dxfId="426" priority="71">
      <formula>IF(WEEKDAY($A$18,2)&gt;5,1)</formula>
    </cfRule>
  </conditionalFormatting>
  <conditionalFormatting sqref="A22:Q22">
    <cfRule type="expression" dxfId="425" priority="70">
      <formula>IF(WEEKDAY($A$22,2)&gt;5,1)</formula>
    </cfRule>
  </conditionalFormatting>
  <conditionalFormatting sqref="A30:Q30">
    <cfRule type="expression" dxfId="424" priority="68">
      <formula>IF(WEEKDAY($A$30,2)&gt;5,1)</formula>
    </cfRule>
  </conditionalFormatting>
  <conditionalFormatting sqref="A26:Q26">
    <cfRule type="expression" dxfId="423" priority="67">
      <formula>IF(WEEKDAY($A$26,2)&gt;5,1)</formula>
    </cfRule>
  </conditionalFormatting>
  <conditionalFormatting sqref="A28:Q28">
    <cfRule type="expression" dxfId="422" priority="66">
      <formula>IF(WEEKDAY($A$28,2)&gt;5,1)</formula>
    </cfRule>
  </conditionalFormatting>
  <conditionalFormatting sqref="A32:Q32">
    <cfRule type="expression" dxfId="421" priority="65">
      <formula>IF(WEEKDAY($A$32,2)&gt;5,1)</formula>
    </cfRule>
  </conditionalFormatting>
  <conditionalFormatting sqref="A34:Q34">
    <cfRule type="expression" dxfId="420" priority="64">
      <formula>IF(WEEKDAY($A$34,2)&gt;5,1)</formula>
    </cfRule>
  </conditionalFormatting>
  <conditionalFormatting sqref="A38:Q38">
    <cfRule type="expression" dxfId="419" priority="63">
      <formula>IF(WEEKDAY($A$38,2)&gt;5,1)</formula>
    </cfRule>
  </conditionalFormatting>
  <conditionalFormatting sqref="A36:Q36">
    <cfRule type="expression" dxfId="418" priority="69">
      <formula>IF(WEEKDAY($A$36,2)&gt;5,1)</formula>
    </cfRule>
  </conditionalFormatting>
  <conditionalFormatting sqref="A44:Q44">
    <cfRule type="expression" dxfId="417" priority="61">
      <formula>IF(WEEKDAY($A$44,2)&gt;5,1)</formula>
    </cfRule>
  </conditionalFormatting>
  <conditionalFormatting sqref="A40:Q40">
    <cfRule type="expression" dxfId="416" priority="60">
      <formula>IF(WEEKDAY($A$40,2)&gt;5,1)</formula>
    </cfRule>
  </conditionalFormatting>
  <conditionalFormatting sqref="A42:Q42">
    <cfRule type="expression" dxfId="415" priority="59">
      <formula>IF(WEEKDAY($A$42,2)&gt;5,1)</formula>
    </cfRule>
  </conditionalFormatting>
  <conditionalFormatting sqref="A46:Q46">
    <cfRule type="expression" dxfId="414" priority="58">
      <formula>IF(WEEKDAY($A$46,2)&gt;5,1)</formula>
    </cfRule>
  </conditionalFormatting>
  <conditionalFormatting sqref="A48:Q48">
    <cfRule type="expression" dxfId="413" priority="57">
      <formula>IF(WEEKDAY($A$48,2)&gt;5,1)</formula>
    </cfRule>
  </conditionalFormatting>
  <conditionalFormatting sqref="A52:Q52">
    <cfRule type="expression" dxfId="412" priority="56">
      <formula>IF(WEEKDAY($A$52,2)&gt;5,1)</formula>
    </cfRule>
  </conditionalFormatting>
  <conditionalFormatting sqref="A50:Q50">
    <cfRule type="expression" dxfId="411" priority="62">
      <formula>IF(WEEKDAY($A$50,2)&gt;5,1)</formula>
    </cfRule>
  </conditionalFormatting>
  <conditionalFormatting sqref="A58:Q58">
    <cfRule type="expression" dxfId="410" priority="54">
      <formula>IF(WEEKDAY($A$58,2)&gt;5,1)</formula>
    </cfRule>
  </conditionalFormatting>
  <conditionalFormatting sqref="A54:Q54">
    <cfRule type="expression" dxfId="409" priority="53">
      <formula>IF(WEEKDAY($A$54,2)&gt;5,1)</formula>
    </cfRule>
  </conditionalFormatting>
  <conditionalFormatting sqref="A56:Q56">
    <cfRule type="expression" dxfId="408" priority="52">
      <formula>IF(WEEKDAY($A$56,2)&gt;5,1)</formula>
    </cfRule>
  </conditionalFormatting>
  <conditionalFormatting sqref="A60:Q60">
    <cfRule type="expression" dxfId="407" priority="51">
      <formula>IF(WEEKDAY($A$60,2)&gt;5,1)</formula>
    </cfRule>
  </conditionalFormatting>
  <conditionalFormatting sqref="A62:Q62">
    <cfRule type="expression" dxfId="406" priority="50">
      <formula>IF(WEEKDAY($A$62,2)&gt;5,1)</formula>
    </cfRule>
  </conditionalFormatting>
  <conditionalFormatting sqref="A66:Q66">
    <cfRule type="expression" dxfId="405" priority="49">
      <formula>IF(WEEKDAY($A$66,2)&gt;5,1)</formula>
    </cfRule>
  </conditionalFormatting>
  <conditionalFormatting sqref="A64:Q64">
    <cfRule type="expression" dxfId="404" priority="55">
      <formula>IF(WEEKDAY($A$64,2)&gt;5,1)</formula>
    </cfRule>
  </conditionalFormatting>
  <conditionalFormatting sqref="A72:Q72">
    <cfRule type="expression" dxfId="403" priority="47">
      <formula>IF(WEEKDAY($A$72,2)&gt;5,1)</formula>
    </cfRule>
  </conditionalFormatting>
  <conditionalFormatting sqref="A68:Q68">
    <cfRule type="expression" dxfId="402" priority="46">
      <formula>IF(WEEKDAY($A$68,2)&gt;5,1)</formula>
    </cfRule>
  </conditionalFormatting>
  <conditionalFormatting sqref="A70:Q70">
    <cfRule type="expression" dxfId="401" priority="45">
      <formula>IF(WEEKDAY($A$70,2)&gt;5,1)</formula>
    </cfRule>
  </conditionalFormatting>
  <conditionalFormatting sqref="A74:Q74">
    <cfRule type="expression" dxfId="400" priority="44">
      <formula>IF(WEEKDAY($A$74,2)&gt;5,1)</formula>
    </cfRule>
  </conditionalFormatting>
  <conditionalFormatting sqref="A76:Q76">
    <cfRule type="expression" dxfId="399" priority="43">
      <formula>IF(WEEKDAY($A$76,2)&gt;5,1)</formula>
    </cfRule>
  </conditionalFormatting>
  <conditionalFormatting sqref="A80:Q80">
    <cfRule type="expression" dxfId="398" priority="42">
      <formula>IF(WEEKDAY($A$80,2)&gt;5,1)</formula>
    </cfRule>
  </conditionalFormatting>
  <conditionalFormatting sqref="A78:Q78">
    <cfRule type="expression" dxfId="397" priority="48">
      <formula>IF(WEEKDAY($A$78,2)&gt;5,1)</formula>
    </cfRule>
  </conditionalFormatting>
  <conditionalFormatting sqref="A86:Q86">
    <cfRule type="expression" dxfId="396" priority="40">
      <formula>IF(WEEKDAY($A$86,2)&gt;5,1)</formula>
    </cfRule>
  </conditionalFormatting>
  <conditionalFormatting sqref="A82:Q82">
    <cfRule type="expression" dxfId="395" priority="39">
      <formula>IF(WEEKDAY($A$82,2)&gt;5,1)</formula>
    </cfRule>
  </conditionalFormatting>
  <conditionalFormatting sqref="A84:Q84">
    <cfRule type="expression" dxfId="394" priority="38">
      <formula>IF(WEEKDAY($A$84,2)&gt;5,1)</formula>
    </cfRule>
  </conditionalFormatting>
  <conditionalFormatting sqref="A88:Q88">
    <cfRule type="expression" dxfId="393" priority="37">
      <formula>IF(WEEKDAY($A$88,2)&gt;5,1)</formula>
    </cfRule>
  </conditionalFormatting>
  <conditionalFormatting sqref="A90:Q90">
    <cfRule type="expression" dxfId="392" priority="36">
      <formula>IF(WEEKDAY($A$90,2)&gt;5,1)</formula>
    </cfRule>
  </conditionalFormatting>
  <conditionalFormatting sqref="A94:Q94">
    <cfRule type="expression" dxfId="391" priority="35">
      <formula>IF(WEEKDAY($A$94,2)&gt;5,1)</formula>
    </cfRule>
  </conditionalFormatting>
  <conditionalFormatting sqref="L12:Q95">
    <cfRule type="cellIs" dxfId="390" priority="33" operator="equal">
      <formula>FALSE</formula>
    </cfRule>
  </conditionalFormatting>
  <conditionalFormatting sqref="A92:Q92">
    <cfRule type="expression" dxfId="389" priority="41">
      <formula>IF(WEEKDAY($A$92,2)&gt;5,1)</formula>
    </cfRule>
  </conditionalFormatting>
  <conditionalFormatting sqref="J12:Q95">
    <cfRule type="cellIs" dxfId="388"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387" priority="32" operator="equal">
      <formula>0</formula>
    </cfRule>
  </conditionalFormatting>
  <conditionalFormatting sqref="G120:R125 G128:R131 J126:R127 G119:O119 R119">
    <cfRule type="cellIs" dxfId="386" priority="3" operator="lessThanOrEqual">
      <formula>0.009</formula>
    </cfRule>
  </conditionalFormatting>
  <conditionalFormatting sqref="G126:I127">
    <cfRule type="cellIs" dxfId="385" priority="2" operator="lessThanOrEqual">
      <formula>0.009</formula>
    </cfRule>
  </conditionalFormatting>
  <conditionalFormatting sqref="P119:Q119">
    <cfRule type="cellIs" dxfId="384"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136</v>
      </c>
      <c r="B1" s="299"/>
      <c r="C1" s="299"/>
      <c r="D1" s="299"/>
      <c r="E1" s="299"/>
      <c r="F1" s="299"/>
      <c r="G1" s="299"/>
      <c r="H1" s="299"/>
      <c r="I1" s="300"/>
      <c r="J1" s="203" t="s">
        <v>1</v>
      </c>
      <c r="K1" s="204">
        <v>100</v>
      </c>
      <c r="L1" s="23" t="s">
        <v>3</v>
      </c>
      <c r="M1" s="203"/>
      <c r="N1" s="207">
        <v>1792.87</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591.64710000000002</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806.79149999999993</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3227.1659999999997</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3227.1659999999997</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4272.9470709999996</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0.70833333333333337</v>
      </c>
      <c r="E12" s="66">
        <v>0.875</v>
      </c>
      <c r="F12" s="67">
        <v>0</v>
      </c>
      <c r="G12" s="68">
        <v>0</v>
      </c>
      <c r="H12" s="68"/>
      <c r="I12" s="69"/>
      <c r="J12" s="70">
        <f>((C12+E12)-(B12+D12))*24</f>
        <v>3.9999999999417923</v>
      </c>
      <c r="K12" s="70">
        <f>IF(OR(G12=4,G12&gt;=8)=TRUE,0,J12)</f>
        <v>3.9999999999417923</v>
      </c>
      <c r="L12" s="70">
        <f t="shared" ref="L12:L25" si="3">IF(J12-(O12+N12+M12+P12+Q12)&lt;0,0,J12-(O12+N12+M12+P12+Q12))</f>
        <v>0</v>
      </c>
      <c r="M12" s="70">
        <f t="shared" ref="M12:M25" si="4">IF(Q12+P12&gt;0,0,IF(K12-J12&gt;$O$9,0,IF((B12+D12)&gt;(B12+$O$2),J12-O12-N12,IF(((((C12+E12)*24)-((B12+$O$2)*24)))-O12-N12&gt;0,((((C12+E12)*24)-((B12+$O$2)*24)))-O12-N12,0))))</f>
        <v>4</v>
      </c>
      <c r="N12" s="70" t="b">
        <f t="shared" ref="N12:N25" si="5">IF(Q12+P12&gt;0,0,IF(K12-J12&gt;$O$9,0,IF(WEEKDAY(A12,2)&gt;5,J12-O12,IF((B12+D12)&gt;(B12+$O$3),J12-O12,IF(((C12+E12)&gt;(B12+$O$3)),IF(((((C12+E12)-(B12+$O$3))*24)-O12)&gt;0,(((C12+E12)-(B12+$O$3))*24)-O12,0))))))</f>
        <v>0</v>
      </c>
      <c r="O12" s="70">
        <f t="shared" ref="O12:O25" si="6">IF(Q12+P12&gt;0,0,IF((K12-J12)&gt;=$O$9,J12,IF(K12&gt;$O$9,K12-$O$9,0)))</f>
        <v>0</v>
      </c>
      <c r="P12" s="70">
        <f t="shared" ref="P12:P25" si="7">IF(G12=2,J12,0)</f>
        <v>0</v>
      </c>
      <c r="Q12" s="70">
        <f t="shared" ref="Q12:Q25" si="8">IF(G12=3,J12,0)</f>
        <v>0</v>
      </c>
      <c r="R12" s="71"/>
      <c r="S12" s="71"/>
      <c r="T12" s="71"/>
      <c r="U12" s="72"/>
      <c r="V12">
        <f t="shared" ref="V12:Y25" si="9">IF($G12=1,L12,0)</f>
        <v>0</v>
      </c>
      <c r="W12">
        <f t="shared" si="9"/>
        <v>0</v>
      </c>
      <c r="X12">
        <f t="shared" si="9"/>
        <v>0</v>
      </c>
      <c r="Y12">
        <f t="shared" si="9"/>
        <v>0</v>
      </c>
      <c r="Z12">
        <f t="shared" ref="Z12:Z25" si="10">IF($G12=2,P12,0)</f>
        <v>0</v>
      </c>
      <c r="AA12">
        <f t="shared" ref="AA12:AA25" si="11">IF($G12=3,Q12,0)</f>
        <v>0</v>
      </c>
      <c r="AB12">
        <f t="shared" ref="AB12:AB25" si="12">IF($G12=4,H12,0)</f>
        <v>0</v>
      </c>
      <c r="AC12">
        <f t="shared" ref="AC12:AF25" si="13">IF($G12=5,L12,0)</f>
        <v>0</v>
      </c>
      <c r="AD12">
        <f t="shared" si="13"/>
        <v>0</v>
      </c>
      <c r="AE12">
        <f t="shared" si="13"/>
        <v>0</v>
      </c>
      <c r="AF12">
        <f t="shared" si="13"/>
        <v>0</v>
      </c>
      <c r="AG12">
        <f t="shared" ref="AG12:AJ25" si="14">IF($G12=6,L12,0)</f>
        <v>0</v>
      </c>
      <c r="AH12">
        <f t="shared" si="14"/>
        <v>0</v>
      </c>
      <c r="AI12">
        <f t="shared" si="14"/>
        <v>0</v>
      </c>
      <c r="AJ12">
        <f t="shared" si="14"/>
        <v>0</v>
      </c>
      <c r="AK12">
        <f t="shared" ref="AK12:AN25" si="15">IF($G12=7,L12,0)</f>
        <v>0</v>
      </c>
      <c r="AL12">
        <f t="shared" si="15"/>
        <v>0</v>
      </c>
      <c r="AM12">
        <f t="shared" si="15"/>
        <v>0</v>
      </c>
      <c r="AN12">
        <f t="shared" si="15"/>
        <v>0</v>
      </c>
      <c r="AO12">
        <f t="shared" ref="AO12:AO25" si="16">IF($G12=8,H12,0)</f>
        <v>0</v>
      </c>
      <c r="AP12">
        <f t="shared" ref="AP12:AP25" si="17">IF($G12=9,H12,0)</f>
        <v>0</v>
      </c>
      <c r="AS12" s="4">
        <f t="shared" ref="AS12:AS25" si="18">IF(AND(G12&gt;=1,G12&lt;=3)=TRUE,J12,0)</f>
        <v>0</v>
      </c>
      <c r="AT12">
        <f>IF(AND(G12=1,J12&gt;0)=TRUE,1,0)</f>
        <v>0</v>
      </c>
      <c r="AU12">
        <f t="shared" ref="AU12" si="19">IF(G12=2,1,0)</f>
        <v>0</v>
      </c>
      <c r="AV12">
        <f t="shared" ref="AV12" si="20">IF(G12=3,1,0)</f>
        <v>0</v>
      </c>
      <c r="AW12">
        <f t="shared" ref="AW12" si="21">IF(G12=4,1,0)</f>
        <v>0</v>
      </c>
      <c r="AX12">
        <f t="shared" ref="AX12" si="22">IF(G12=5,1,0)</f>
        <v>0</v>
      </c>
      <c r="AY12">
        <f t="shared" ref="AY12" si="23">IF(G12=6,1,0)</f>
        <v>0</v>
      </c>
      <c r="AZ12">
        <f t="shared" ref="AZ12" si="24">IF(G12=7,1,0)</f>
        <v>0</v>
      </c>
      <c r="BA12">
        <f t="shared" ref="BA12" si="25">IF(G12=8,1,0)</f>
        <v>0</v>
      </c>
      <c r="BB12">
        <f t="shared" ref="BB12" si="26">IF(G12=9,1,0)</f>
        <v>0</v>
      </c>
      <c r="BD12" s="50"/>
      <c r="BE12" s="51"/>
    </row>
    <row r="13" spans="1:57" ht="9" customHeight="1">
      <c r="A13" s="105">
        <f>B12</f>
        <v>42936</v>
      </c>
      <c r="B13" s="106">
        <f>C12</f>
        <v>42936</v>
      </c>
      <c r="C13" s="106">
        <f t="shared" si="2"/>
        <v>42936</v>
      </c>
      <c r="D13" s="107">
        <v>0</v>
      </c>
      <c r="E13" s="108">
        <v>0</v>
      </c>
      <c r="F13" s="109">
        <v>0</v>
      </c>
      <c r="G13" s="110">
        <v>0</v>
      </c>
      <c r="H13" s="110"/>
      <c r="I13" s="111"/>
      <c r="J13" s="112">
        <f t="shared" ref="J13:J25" si="27">((C13+E13)-(B13+D13))*24</f>
        <v>0</v>
      </c>
      <c r="K13" s="112">
        <f t="shared" ref="K13:K25" si="28">IF(OR(G13=4,G13&gt;=8)=TRUE,K12,K12+J13)</f>
        <v>3.9999999999417923</v>
      </c>
      <c r="L13" s="112">
        <f t="shared" si="3"/>
        <v>0</v>
      </c>
      <c r="M13" s="112">
        <f t="shared" si="4"/>
        <v>0</v>
      </c>
      <c r="N13" s="112" t="b">
        <f t="shared" si="5"/>
        <v>0</v>
      </c>
      <c r="O13" s="112">
        <f t="shared" si="6"/>
        <v>0</v>
      </c>
      <c r="P13" s="112">
        <f t="shared" si="7"/>
        <v>0</v>
      </c>
      <c r="Q13" s="112">
        <f t="shared" si="8"/>
        <v>0</v>
      </c>
      <c r="R13" s="113"/>
      <c r="S13" s="113"/>
      <c r="T13" s="113"/>
      <c r="U13" s="114"/>
      <c r="V13">
        <f t="shared" si="9"/>
        <v>0</v>
      </c>
      <c r="W13">
        <f t="shared" si="9"/>
        <v>0</v>
      </c>
      <c r="X13">
        <f t="shared" si="9"/>
        <v>0</v>
      </c>
      <c r="Y13">
        <f t="shared" si="9"/>
        <v>0</v>
      </c>
      <c r="Z13">
        <f t="shared" si="10"/>
        <v>0</v>
      </c>
      <c r="AA13">
        <f t="shared" si="11"/>
        <v>0</v>
      </c>
      <c r="AB13">
        <f t="shared" si="12"/>
        <v>0</v>
      </c>
      <c r="AC13">
        <f t="shared" si="13"/>
        <v>0</v>
      </c>
      <c r="AD13">
        <f t="shared" si="13"/>
        <v>0</v>
      </c>
      <c r="AE13">
        <f t="shared" si="13"/>
        <v>0</v>
      </c>
      <c r="AF13">
        <f t="shared" si="13"/>
        <v>0</v>
      </c>
      <c r="AG13">
        <f t="shared" si="14"/>
        <v>0</v>
      </c>
      <c r="AH13">
        <f t="shared" si="14"/>
        <v>0</v>
      </c>
      <c r="AI13">
        <f t="shared" si="14"/>
        <v>0</v>
      </c>
      <c r="AJ13">
        <f t="shared" si="14"/>
        <v>0</v>
      </c>
      <c r="AK13">
        <f t="shared" si="15"/>
        <v>0</v>
      </c>
      <c r="AL13">
        <f t="shared" si="15"/>
        <v>0</v>
      </c>
      <c r="AM13">
        <f t="shared" si="15"/>
        <v>0</v>
      </c>
      <c r="AN13">
        <f t="shared" si="15"/>
        <v>0</v>
      </c>
      <c r="AO13">
        <f t="shared" si="16"/>
        <v>0</v>
      </c>
      <c r="AP13">
        <f t="shared" si="17"/>
        <v>0</v>
      </c>
      <c r="AQ13" s="4">
        <f>IF(G13=0,0,IF(OR(G12&gt;=4,G13&gt;=4)=TRUE,0,IF(AND(J12=0,J13=0)=TRUE,0,IF((AS12+AS13)&lt;=$T$9,0,IF((AS12+AS13)&gt;$T$9,IF(J13=0,IF(((C12+E12)*24)+$T$8&gt;(B14+D12)*24,IF(((((C12+E12)*24)+$T$8)-((B14+D12)*24)-AR14)&gt;0,(((C12+E12)*24)+$T$8)-((B14+D12)*24)-AR14,IF(((C13+E13)*24)+$T$8&gt;(B14+D12)*24,IF(((((C13+E13)*24)+$T$8)-((B14+D12)*24)-AR14)&gt;0,(((C13+E13)*24)+$T$8)-((B14+D12)*24)-AR14,0))))))))))</f>
        <v>0</v>
      </c>
      <c r="AS13" s="4">
        <f t="shared" si="18"/>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1</v>
      </c>
      <c r="BD13">
        <f>IF(BC13&gt;13,1,0)</f>
        <v>0</v>
      </c>
      <c r="BE13">
        <f>IF($J12+$J13&gt;0,1,0)</f>
        <v>1</v>
      </c>
    </row>
    <row r="14" spans="1:57" ht="9" customHeight="1">
      <c r="A14" s="73">
        <f t="shared" ref="A14:A22" si="29">B14</f>
        <v>42937</v>
      </c>
      <c r="B14" s="74">
        <f>B12+1</f>
        <v>42937</v>
      </c>
      <c r="C14" s="74">
        <f t="shared" si="2"/>
        <v>42938</v>
      </c>
      <c r="D14" s="75">
        <v>0.70833333333333337</v>
      </c>
      <c r="E14" s="76">
        <v>0.61458333333333337</v>
      </c>
      <c r="F14" s="77">
        <v>1</v>
      </c>
      <c r="G14" s="78">
        <v>0</v>
      </c>
      <c r="H14" s="78"/>
      <c r="I14" s="79"/>
      <c r="J14" s="80">
        <f t="shared" si="27"/>
        <v>21.75</v>
      </c>
      <c r="K14" s="80">
        <f t="shared" si="28"/>
        <v>25.749999999941792</v>
      </c>
      <c r="L14" s="80">
        <f t="shared" si="3"/>
        <v>0</v>
      </c>
      <c r="M14" s="80">
        <f t="shared" si="4"/>
        <v>6.9999999999417923</v>
      </c>
      <c r="N14" s="80">
        <f t="shared" si="5"/>
        <v>14.750000000058208</v>
      </c>
      <c r="O14" s="80">
        <f t="shared" si="6"/>
        <v>0</v>
      </c>
      <c r="P14" s="80">
        <f t="shared" si="7"/>
        <v>0</v>
      </c>
      <c r="Q14" s="80">
        <f t="shared" si="8"/>
        <v>0</v>
      </c>
      <c r="R14" s="81"/>
      <c r="S14" s="81"/>
      <c r="T14" s="81"/>
      <c r="U14" s="82"/>
      <c r="V14">
        <f t="shared" si="9"/>
        <v>0</v>
      </c>
      <c r="W14">
        <f t="shared" si="9"/>
        <v>0</v>
      </c>
      <c r="X14">
        <f t="shared" si="9"/>
        <v>0</v>
      </c>
      <c r="Y14">
        <f t="shared" si="9"/>
        <v>0</v>
      </c>
      <c r="Z14">
        <f t="shared" si="10"/>
        <v>0</v>
      </c>
      <c r="AA14">
        <f t="shared" si="11"/>
        <v>0</v>
      </c>
      <c r="AB14">
        <f t="shared" si="12"/>
        <v>0</v>
      </c>
      <c r="AC14">
        <f t="shared" si="13"/>
        <v>0</v>
      </c>
      <c r="AD14">
        <f t="shared" si="13"/>
        <v>0</v>
      </c>
      <c r="AE14">
        <f t="shared" si="13"/>
        <v>0</v>
      </c>
      <c r="AF14">
        <f t="shared" si="13"/>
        <v>0</v>
      </c>
      <c r="AG14">
        <f t="shared" si="14"/>
        <v>0</v>
      </c>
      <c r="AH14">
        <f t="shared" si="14"/>
        <v>0</v>
      </c>
      <c r="AI14">
        <f t="shared" si="14"/>
        <v>0</v>
      </c>
      <c r="AJ14">
        <f t="shared" si="14"/>
        <v>0</v>
      </c>
      <c r="AK14">
        <f t="shared" si="15"/>
        <v>0</v>
      </c>
      <c r="AL14">
        <f t="shared" si="15"/>
        <v>0</v>
      </c>
      <c r="AM14">
        <f t="shared" si="15"/>
        <v>0</v>
      </c>
      <c r="AN14">
        <f t="shared" si="15"/>
        <v>0</v>
      </c>
      <c r="AO14">
        <f t="shared" si="16"/>
        <v>0</v>
      </c>
      <c r="AP14">
        <f t="shared" si="17"/>
        <v>0</v>
      </c>
      <c r="AR14" s="4">
        <f>IF(G14=0,0,IF(OR(G12&gt;=4,G13&gt;=4)=TRUE,0,IF(J14=0,0,IF(AND(J13&gt;0,(((B14+D14)-(C13+E13))*24)&lt;$T$8)=TRUE,$T$8-(((B14+D14)-(C13+E13))*24),IF(AND(J12&gt;0,(((B14+D14)-(C12+E12))*24)&lt;$T$8)=TRUE,$T$8-(((B14+D14)-(C12+E12))*24),0)))))</f>
        <v>0</v>
      </c>
      <c r="AS14" s="4">
        <f t="shared" si="18"/>
        <v>0</v>
      </c>
      <c r="AT14">
        <f>IF(AND(G14=1,J14&gt;0)=TRUE,1,0)</f>
        <v>0</v>
      </c>
      <c r="AU14">
        <f t="shared" ref="AU14" si="30">IF(G14=2,1,0)</f>
        <v>0</v>
      </c>
      <c r="AV14">
        <f t="shared" ref="AV14" si="31">IF(G14=3,1,0)</f>
        <v>0</v>
      </c>
      <c r="AW14">
        <f t="shared" ref="AW14" si="32">IF(G14=4,1,0)</f>
        <v>0</v>
      </c>
      <c r="AX14">
        <f t="shared" ref="AX14" si="33">IF(G14=5,1,0)</f>
        <v>0</v>
      </c>
      <c r="AY14">
        <f t="shared" ref="AY14" si="34">IF(G14=6,1,0)</f>
        <v>0</v>
      </c>
      <c r="AZ14">
        <f t="shared" ref="AZ14" si="35">IF(G14=7,1,0)</f>
        <v>0</v>
      </c>
      <c r="BA14">
        <f t="shared" ref="BA14" si="36">IF(G14=8,1,0)</f>
        <v>0</v>
      </c>
      <c r="BB14">
        <f t="shared" ref="BB14" si="37">IF(G14=9,1,0)</f>
        <v>0</v>
      </c>
    </row>
    <row r="15" spans="1:57" ht="9" customHeight="1">
      <c r="A15" s="105">
        <f>B14</f>
        <v>42937</v>
      </c>
      <c r="B15" s="106">
        <f>C14</f>
        <v>42938</v>
      </c>
      <c r="C15" s="106">
        <f t="shared" si="2"/>
        <v>42938</v>
      </c>
      <c r="D15" s="107">
        <v>0</v>
      </c>
      <c r="E15" s="108">
        <v>0</v>
      </c>
      <c r="F15" s="109">
        <v>0</v>
      </c>
      <c r="G15" s="110">
        <v>0</v>
      </c>
      <c r="H15" s="110"/>
      <c r="I15" s="111"/>
      <c r="J15" s="112">
        <f t="shared" si="27"/>
        <v>0</v>
      </c>
      <c r="K15" s="112">
        <f t="shared" si="28"/>
        <v>25.749999999941792</v>
      </c>
      <c r="L15" s="112">
        <f t="shared" si="3"/>
        <v>0</v>
      </c>
      <c r="M15" s="112">
        <f t="shared" si="4"/>
        <v>0</v>
      </c>
      <c r="N15" s="112" t="b">
        <f t="shared" si="5"/>
        <v>0</v>
      </c>
      <c r="O15" s="112">
        <f t="shared" si="6"/>
        <v>0</v>
      </c>
      <c r="P15" s="112">
        <f t="shared" si="7"/>
        <v>0</v>
      </c>
      <c r="Q15" s="112">
        <f t="shared" si="8"/>
        <v>0</v>
      </c>
      <c r="R15" s="113"/>
      <c r="S15" s="113"/>
      <c r="T15" s="113"/>
      <c r="U15" s="114"/>
      <c r="V15">
        <f t="shared" si="9"/>
        <v>0</v>
      </c>
      <c r="W15">
        <f t="shared" si="9"/>
        <v>0</v>
      </c>
      <c r="X15">
        <f t="shared" si="9"/>
        <v>0</v>
      </c>
      <c r="Y15">
        <f t="shared" si="9"/>
        <v>0</v>
      </c>
      <c r="Z15">
        <f t="shared" si="10"/>
        <v>0</v>
      </c>
      <c r="AA15">
        <f t="shared" si="11"/>
        <v>0</v>
      </c>
      <c r="AB15">
        <f t="shared" si="12"/>
        <v>0</v>
      </c>
      <c r="AC15">
        <f t="shared" si="13"/>
        <v>0</v>
      </c>
      <c r="AD15">
        <f t="shared" si="13"/>
        <v>0</v>
      </c>
      <c r="AE15">
        <f t="shared" si="13"/>
        <v>0</v>
      </c>
      <c r="AF15">
        <f t="shared" si="13"/>
        <v>0</v>
      </c>
      <c r="AG15">
        <f t="shared" si="14"/>
        <v>0</v>
      </c>
      <c r="AH15">
        <f t="shared" si="14"/>
        <v>0</v>
      </c>
      <c r="AI15">
        <f t="shared" si="14"/>
        <v>0</v>
      </c>
      <c r="AJ15">
        <f t="shared" si="14"/>
        <v>0</v>
      </c>
      <c r="AK15">
        <f t="shared" si="15"/>
        <v>0</v>
      </c>
      <c r="AL15">
        <f t="shared" si="15"/>
        <v>0</v>
      </c>
      <c r="AM15">
        <f t="shared" si="15"/>
        <v>0</v>
      </c>
      <c r="AN15">
        <f t="shared" si="15"/>
        <v>0</v>
      </c>
      <c r="AO15">
        <f t="shared" si="16"/>
        <v>0</v>
      </c>
      <c r="AP15">
        <f t="shared" si="17"/>
        <v>0</v>
      </c>
      <c r="AQ15" s="4">
        <f t="shared" ref="AQ15" si="38">IF(G15=0,0,IF(OR(G14&gt;=4,G15&gt;=4)=TRUE,0,IF(AND(J14=0,J15=0)=TRUE,0,IF((AS14+AS15)&lt;=$T$9,0,IF((AS14+AS15)&gt;$T$9,IF(J15=0,IF(((C14+E14)*24)+$T$8&gt;(B16+D14)*24,IF(((((C14+E14)*24)+$T$8)-((B16+D14)*24)-AR16)&gt;0,(((C14+E14)*24)+$T$8)-((B16+D14)*24)-AR16,IF(((C15+E15)*24)+$T$8&gt;(B16+D14)*24,IF(((((C15+E15)*24)+$T$8)-((B16+D14)*24)-AR16)&gt;0,(((C15+E15)*24)+$T$8)-((B16+D14)*24)-AR16,0))))))))))</f>
        <v>0</v>
      </c>
      <c r="AS15" s="4">
        <f t="shared" si="18"/>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2</v>
      </c>
      <c r="BD15">
        <f>IF(BC15&gt;13,1,0)</f>
        <v>0</v>
      </c>
      <c r="BE15">
        <f>IF($J14+$J15&gt;0,$BC13+1,0)</f>
        <v>2</v>
      </c>
    </row>
    <row r="16" spans="1:57" ht="9" customHeight="1">
      <c r="A16" s="73">
        <f t="shared" si="29"/>
        <v>42938</v>
      </c>
      <c r="B16" s="74">
        <f>B14+1</f>
        <v>42938</v>
      </c>
      <c r="C16" s="74">
        <f t="shared" si="2"/>
        <v>42938</v>
      </c>
      <c r="D16" s="75">
        <v>0</v>
      </c>
      <c r="E16" s="76">
        <v>0</v>
      </c>
      <c r="F16" s="77">
        <v>0</v>
      </c>
      <c r="G16" s="78">
        <v>0</v>
      </c>
      <c r="H16" s="78"/>
      <c r="I16" s="79"/>
      <c r="J16" s="80">
        <f t="shared" si="27"/>
        <v>0</v>
      </c>
      <c r="K16" s="80">
        <f t="shared" si="28"/>
        <v>25.749999999941792</v>
      </c>
      <c r="L16" s="80">
        <f t="shared" si="3"/>
        <v>0</v>
      </c>
      <c r="M16" s="80">
        <f t="shared" si="4"/>
        <v>0</v>
      </c>
      <c r="N16" s="80">
        <f t="shared" si="5"/>
        <v>0</v>
      </c>
      <c r="O16" s="80">
        <f t="shared" si="6"/>
        <v>0</v>
      </c>
      <c r="P16" s="80">
        <f t="shared" si="7"/>
        <v>0</v>
      </c>
      <c r="Q16" s="80">
        <f t="shared" si="8"/>
        <v>0</v>
      </c>
      <c r="R16" s="81"/>
      <c r="S16" s="81"/>
      <c r="T16" s="81"/>
      <c r="U16" s="82"/>
      <c r="V16">
        <f t="shared" si="9"/>
        <v>0</v>
      </c>
      <c r="W16">
        <f t="shared" si="9"/>
        <v>0</v>
      </c>
      <c r="X16">
        <f t="shared" si="9"/>
        <v>0</v>
      </c>
      <c r="Y16">
        <f t="shared" si="9"/>
        <v>0</v>
      </c>
      <c r="Z16">
        <f t="shared" si="10"/>
        <v>0</v>
      </c>
      <c r="AA16">
        <f t="shared" si="11"/>
        <v>0</v>
      </c>
      <c r="AB16">
        <f t="shared" si="12"/>
        <v>0</v>
      </c>
      <c r="AC16">
        <f t="shared" si="13"/>
        <v>0</v>
      </c>
      <c r="AD16">
        <f t="shared" si="13"/>
        <v>0</v>
      </c>
      <c r="AE16">
        <f t="shared" si="13"/>
        <v>0</v>
      </c>
      <c r="AF16">
        <f t="shared" si="13"/>
        <v>0</v>
      </c>
      <c r="AG16">
        <f t="shared" si="14"/>
        <v>0</v>
      </c>
      <c r="AH16">
        <f t="shared" si="14"/>
        <v>0</v>
      </c>
      <c r="AI16">
        <f t="shared" si="14"/>
        <v>0</v>
      </c>
      <c r="AJ16">
        <f t="shared" si="14"/>
        <v>0</v>
      </c>
      <c r="AK16">
        <f t="shared" si="15"/>
        <v>0</v>
      </c>
      <c r="AL16">
        <f t="shared" si="15"/>
        <v>0</v>
      </c>
      <c r="AM16">
        <f t="shared" si="15"/>
        <v>0</v>
      </c>
      <c r="AN16">
        <f t="shared" si="15"/>
        <v>0</v>
      </c>
      <c r="AO16">
        <f t="shared" si="16"/>
        <v>0</v>
      </c>
      <c r="AP16">
        <f t="shared" si="17"/>
        <v>0</v>
      </c>
      <c r="AR16" s="4">
        <f>IF(G16=0,0,IF(OR(G14&gt;=4,G15&gt;=4)=TRUE,0,IF(J16=0,0,IF(AND(J15&gt;0,(((B16+D16)-(C15+E15))*24)&lt;$T$8)=TRUE,$T$8-(((B16+D16)-(C15+E15))*24),IF(AND(J14&gt;0,(((B16+D16)-(C14+E14))*24)&lt;$T$8)=TRUE,$T$8-(((B16+D16)-(C14+E14))*24),0)))))</f>
        <v>0</v>
      </c>
      <c r="AS16" s="4">
        <f t="shared" si="18"/>
        <v>0</v>
      </c>
      <c r="AT16">
        <f>IF(AND(G16=1,J16&gt;0)=TRUE,1,0)</f>
        <v>0</v>
      </c>
      <c r="AU16">
        <f t="shared" ref="AU16" si="39">IF(G16=2,1,0)</f>
        <v>0</v>
      </c>
      <c r="AV16">
        <f t="shared" ref="AV16" si="40">IF(G16=3,1,0)</f>
        <v>0</v>
      </c>
      <c r="AW16">
        <f t="shared" ref="AW16" si="41">IF(G16=4,1,0)</f>
        <v>0</v>
      </c>
      <c r="AX16">
        <f t="shared" ref="AX16" si="42">IF(G16=5,1,0)</f>
        <v>0</v>
      </c>
      <c r="AY16">
        <f t="shared" ref="AY16" si="43">IF(G16=6,1,0)</f>
        <v>0</v>
      </c>
      <c r="AZ16">
        <f t="shared" ref="AZ16" si="44">IF(G16=7,1,0)</f>
        <v>0</v>
      </c>
      <c r="BA16">
        <f t="shared" ref="BA16" si="45">IF(G16=8,1,0)</f>
        <v>0</v>
      </c>
      <c r="BB16">
        <f t="shared" ref="BB16" si="46">IF(G16=9,1,0)</f>
        <v>0</v>
      </c>
    </row>
    <row r="17" spans="1:57" ht="9" customHeight="1">
      <c r="A17" s="105">
        <f>B16</f>
        <v>42938</v>
      </c>
      <c r="B17" s="106">
        <f>C16</f>
        <v>42938</v>
      </c>
      <c r="C17" s="106">
        <f t="shared" si="2"/>
        <v>42938</v>
      </c>
      <c r="D17" s="107">
        <v>0</v>
      </c>
      <c r="E17" s="108">
        <v>0</v>
      </c>
      <c r="F17" s="109">
        <v>0</v>
      </c>
      <c r="G17" s="110">
        <v>0</v>
      </c>
      <c r="H17" s="110"/>
      <c r="I17" s="111"/>
      <c r="J17" s="112">
        <f t="shared" si="27"/>
        <v>0</v>
      </c>
      <c r="K17" s="112">
        <f t="shared" si="28"/>
        <v>25.749999999941792</v>
      </c>
      <c r="L17" s="112">
        <f t="shared" si="3"/>
        <v>0</v>
      </c>
      <c r="M17" s="112">
        <f t="shared" si="4"/>
        <v>0</v>
      </c>
      <c r="N17" s="112">
        <f t="shared" si="5"/>
        <v>0</v>
      </c>
      <c r="O17" s="112">
        <f t="shared" si="6"/>
        <v>0</v>
      </c>
      <c r="P17" s="112">
        <f t="shared" si="7"/>
        <v>0</v>
      </c>
      <c r="Q17" s="112">
        <f t="shared" si="8"/>
        <v>0</v>
      </c>
      <c r="R17" s="113"/>
      <c r="S17" s="113"/>
      <c r="T17" s="113"/>
      <c r="U17" s="114"/>
      <c r="V17">
        <f t="shared" si="9"/>
        <v>0</v>
      </c>
      <c r="W17">
        <f t="shared" si="9"/>
        <v>0</v>
      </c>
      <c r="X17">
        <f t="shared" si="9"/>
        <v>0</v>
      </c>
      <c r="Y17">
        <f t="shared" si="9"/>
        <v>0</v>
      </c>
      <c r="Z17">
        <f t="shared" si="10"/>
        <v>0</v>
      </c>
      <c r="AA17">
        <f t="shared" si="11"/>
        <v>0</v>
      </c>
      <c r="AB17">
        <f t="shared" si="12"/>
        <v>0</v>
      </c>
      <c r="AC17">
        <f t="shared" si="13"/>
        <v>0</v>
      </c>
      <c r="AD17">
        <f t="shared" si="13"/>
        <v>0</v>
      </c>
      <c r="AE17">
        <f t="shared" si="13"/>
        <v>0</v>
      </c>
      <c r="AF17">
        <f t="shared" si="13"/>
        <v>0</v>
      </c>
      <c r="AG17">
        <f t="shared" si="14"/>
        <v>0</v>
      </c>
      <c r="AH17">
        <f t="shared" si="14"/>
        <v>0</v>
      </c>
      <c r="AI17">
        <f t="shared" si="14"/>
        <v>0</v>
      </c>
      <c r="AJ17">
        <f t="shared" si="14"/>
        <v>0</v>
      </c>
      <c r="AK17">
        <f t="shared" si="15"/>
        <v>0</v>
      </c>
      <c r="AL17">
        <f t="shared" si="15"/>
        <v>0</v>
      </c>
      <c r="AM17">
        <f t="shared" si="15"/>
        <v>0</v>
      </c>
      <c r="AN17">
        <f t="shared" si="15"/>
        <v>0</v>
      </c>
      <c r="AO17">
        <f t="shared" si="16"/>
        <v>0</v>
      </c>
      <c r="AP17">
        <f t="shared" si="17"/>
        <v>0</v>
      </c>
      <c r="AQ17" s="4">
        <f t="shared" ref="AQ17" si="47">IF(G17=0,0,IF(OR(G16&gt;=4,G17&gt;=4)=TRUE,0,IF(AND(J16=0,J17=0)=TRUE,0,IF((AS16+AS17)&lt;=$T$9,0,IF((AS16+AS17)&gt;$T$9,IF(J17=0,IF(((C16+E16)*24)+$T$8&gt;(B18+D16)*24,IF(((((C16+E16)*24)+$T$8)-((B18+D16)*24)-AR18)&gt;0,(((C16+E16)*24)+$T$8)-((B18+D16)*24)-AR18,IF(((C17+E17)*24)+$T$8&gt;(B18+D16)*24,IF(((((C17+E17)*24)+$T$8)-((B18+D16)*24)-AR18)&gt;0,(((C17+E17)*24)+$T$8)-((B18+D16)*24)-AR18,0))))))))))</f>
        <v>0</v>
      </c>
      <c r="AS17" s="4">
        <f t="shared" si="18"/>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29"/>
        <v>42939</v>
      </c>
      <c r="B18" s="74">
        <f>B16+1</f>
        <v>42939</v>
      </c>
      <c r="C18" s="74">
        <f t="shared" si="2"/>
        <v>42939</v>
      </c>
      <c r="D18" s="75">
        <v>0</v>
      </c>
      <c r="E18" s="76">
        <v>0</v>
      </c>
      <c r="F18" s="77">
        <v>0</v>
      </c>
      <c r="G18" s="78">
        <v>0</v>
      </c>
      <c r="H18" s="78"/>
      <c r="I18" s="79"/>
      <c r="J18" s="80">
        <f t="shared" si="27"/>
        <v>0</v>
      </c>
      <c r="K18" s="80">
        <f t="shared" si="28"/>
        <v>25.749999999941792</v>
      </c>
      <c r="L18" s="80">
        <f t="shared" si="3"/>
        <v>0</v>
      </c>
      <c r="M18" s="80">
        <f t="shared" si="4"/>
        <v>0</v>
      </c>
      <c r="N18" s="80">
        <f t="shared" si="5"/>
        <v>0</v>
      </c>
      <c r="O18" s="80">
        <f t="shared" si="6"/>
        <v>0</v>
      </c>
      <c r="P18" s="80">
        <f t="shared" si="7"/>
        <v>0</v>
      </c>
      <c r="Q18" s="80">
        <f t="shared" si="8"/>
        <v>0</v>
      </c>
      <c r="R18" s="81"/>
      <c r="S18" s="81"/>
      <c r="T18" s="81"/>
      <c r="U18" s="82"/>
      <c r="V18">
        <f t="shared" si="9"/>
        <v>0</v>
      </c>
      <c r="W18">
        <f t="shared" si="9"/>
        <v>0</v>
      </c>
      <c r="X18">
        <f t="shared" si="9"/>
        <v>0</v>
      </c>
      <c r="Y18">
        <f t="shared" si="9"/>
        <v>0</v>
      </c>
      <c r="Z18">
        <f t="shared" si="10"/>
        <v>0</v>
      </c>
      <c r="AA18">
        <f t="shared" si="11"/>
        <v>0</v>
      </c>
      <c r="AB18">
        <f t="shared" si="12"/>
        <v>0</v>
      </c>
      <c r="AC18">
        <f t="shared" si="13"/>
        <v>0</v>
      </c>
      <c r="AD18">
        <f t="shared" si="13"/>
        <v>0</v>
      </c>
      <c r="AE18">
        <f t="shared" si="13"/>
        <v>0</v>
      </c>
      <c r="AF18">
        <f t="shared" si="13"/>
        <v>0</v>
      </c>
      <c r="AG18">
        <f t="shared" si="14"/>
        <v>0</v>
      </c>
      <c r="AH18">
        <f t="shared" si="14"/>
        <v>0</v>
      </c>
      <c r="AI18">
        <f t="shared" si="14"/>
        <v>0</v>
      </c>
      <c r="AJ18">
        <f t="shared" si="14"/>
        <v>0</v>
      </c>
      <c r="AK18">
        <f t="shared" si="15"/>
        <v>0</v>
      </c>
      <c r="AL18">
        <f t="shared" si="15"/>
        <v>0</v>
      </c>
      <c r="AM18">
        <f t="shared" si="15"/>
        <v>0</v>
      </c>
      <c r="AN18">
        <f t="shared" si="15"/>
        <v>0</v>
      </c>
      <c r="AO18">
        <f t="shared" si="16"/>
        <v>0</v>
      </c>
      <c r="AP18">
        <f t="shared" si="17"/>
        <v>0</v>
      </c>
      <c r="AR18" s="4">
        <f t="shared" ref="AR18" si="48">IF(G18=0,0,IF(OR(G16&gt;=4,G17&gt;=4)=TRUE,0,IF(J18=0,0,IF(AND(J17&gt;0,(((B18+D18)-(C17+E17))*24)&lt;$T$8)=TRUE,$T$8-(((B18+D18)-(C17+E17))*24),IF(AND(J16&gt;0,(((B18+D18)-(C16+E16))*24)&lt;$T$8)=TRUE,$T$8-(((B18+D18)-(C16+E16))*24),0)))))</f>
        <v>0</v>
      </c>
      <c r="AS18" s="4">
        <f t="shared" si="18"/>
        <v>0</v>
      </c>
      <c r="AT18">
        <f>IF(AND(G18=1,J18&gt;0)=TRUE,1,0)</f>
        <v>0</v>
      </c>
      <c r="AU18">
        <f t="shared" ref="AU18" si="49">IF(G18=2,1,0)</f>
        <v>0</v>
      </c>
      <c r="AV18">
        <f t="shared" ref="AV18" si="50">IF(G18=3,1,0)</f>
        <v>0</v>
      </c>
      <c r="AW18">
        <f t="shared" ref="AW18" si="51">IF(G18=4,1,0)</f>
        <v>0</v>
      </c>
      <c r="AX18">
        <f t="shared" ref="AX18" si="52">IF(G18=5,1,0)</f>
        <v>0</v>
      </c>
      <c r="AY18">
        <f t="shared" ref="AY18" si="53">IF(G18=6,1,0)</f>
        <v>0</v>
      </c>
      <c r="AZ18">
        <f t="shared" ref="AZ18" si="54">IF(G18=7,1,0)</f>
        <v>0</v>
      </c>
      <c r="BA18">
        <f t="shared" ref="BA18" si="55">IF(G18=8,1,0)</f>
        <v>0</v>
      </c>
      <c r="BB18">
        <f t="shared" ref="BB18" si="56">IF(G18=9,1,0)</f>
        <v>0</v>
      </c>
    </row>
    <row r="19" spans="1:57" ht="9" customHeight="1">
      <c r="A19" s="105">
        <f>B18</f>
        <v>42939</v>
      </c>
      <c r="B19" s="106">
        <f>C18</f>
        <v>42939</v>
      </c>
      <c r="C19" s="106">
        <f t="shared" si="2"/>
        <v>42939</v>
      </c>
      <c r="D19" s="107">
        <v>0</v>
      </c>
      <c r="E19" s="108">
        <v>0</v>
      </c>
      <c r="F19" s="109">
        <v>0</v>
      </c>
      <c r="G19" s="110">
        <v>0</v>
      </c>
      <c r="H19" s="110"/>
      <c r="I19" s="111"/>
      <c r="J19" s="112">
        <f t="shared" si="27"/>
        <v>0</v>
      </c>
      <c r="K19" s="112">
        <f t="shared" si="28"/>
        <v>25.749999999941792</v>
      </c>
      <c r="L19" s="112">
        <f t="shared" si="3"/>
        <v>0</v>
      </c>
      <c r="M19" s="112">
        <f t="shared" si="4"/>
        <v>0</v>
      </c>
      <c r="N19" s="112">
        <f t="shared" si="5"/>
        <v>0</v>
      </c>
      <c r="O19" s="112">
        <f t="shared" si="6"/>
        <v>0</v>
      </c>
      <c r="P19" s="112">
        <f t="shared" si="7"/>
        <v>0</v>
      </c>
      <c r="Q19" s="112">
        <f t="shared" si="8"/>
        <v>0</v>
      </c>
      <c r="R19" s="113"/>
      <c r="S19" s="113"/>
      <c r="T19" s="113"/>
      <c r="U19" s="114"/>
      <c r="V19">
        <f t="shared" si="9"/>
        <v>0</v>
      </c>
      <c r="W19">
        <f t="shared" si="9"/>
        <v>0</v>
      </c>
      <c r="X19">
        <f t="shared" si="9"/>
        <v>0</v>
      </c>
      <c r="Y19">
        <f t="shared" si="9"/>
        <v>0</v>
      </c>
      <c r="Z19">
        <f t="shared" si="10"/>
        <v>0</v>
      </c>
      <c r="AA19">
        <f t="shared" si="11"/>
        <v>0</v>
      </c>
      <c r="AB19">
        <f t="shared" si="12"/>
        <v>0</v>
      </c>
      <c r="AC19">
        <f t="shared" si="13"/>
        <v>0</v>
      </c>
      <c r="AD19">
        <f t="shared" si="13"/>
        <v>0</v>
      </c>
      <c r="AE19">
        <f t="shared" si="13"/>
        <v>0</v>
      </c>
      <c r="AF19">
        <f t="shared" si="13"/>
        <v>0</v>
      </c>
      <c r="AG19">
        <f t="shared" si="14"/>
        <v>0</v>
      </c>
      <c r="AH19">
        <f t="shared" si="14"/>
        <v>0</v>
      </c>
      <c r="AI19">
        <f t="shared" si="14"/>
        <v>0</v>
      </c>
      <c r="AJ19">
        <f t="shared" si="14"/>
        <v>0</v>
      </c>
      <c r="AK19">
        <f t="shared" si="15"/>
        <v>0</v>
      </c>
      <c r="AL19">
        <f t="shared" si="15"/>
        <v>0</v>
      </c>
      <c r="AM19">
        <f t="shared" si="15"/>
        <v>0</v>
      </c>
      <c r="AN19">
        <f t="shared" si="15"/>
        <v>0</v>
      </c>
      <c r="AO19">
        <f t="shared" si="16"/>
        <v>0</v>
      </c>
      <c r="AP19">
        <f t="shared" si="17"/>
        <v>0</v>
      </c>
      <c r="AQ19" s="4">
        <f t="shared" ref="AQ19" si="57">IF(G19=0,0,IF(OR(G18&gt;=4,G19&gt;=4)=TRUE,0,IF(AND(J18=0,J19=0)=TRUE,0,IF((AS18+AS19)&lt;=$T$9,0,IF((AS18+AS19)&gt;$T$9,IF(J19=0,IF(((C18+E18)*24)+$T$8&gt;(B20+D18)*24,IF(((((C18+E18)*24)+$T$8)-((B20+D18)*24)-AR20)&gt;0,(((C18+E18)*24)+$T$8)-((B20+D18)*24)-AR20,IF(((C19+E19)*24)+$T$8&gt;(B20+D18)*24,IF(((((C19+E19)*24)+$T$8)-((B20+D18)*24)-AR20)&gt;0,(((C19+E19)*24)+$T$8)-((B20+D18)*24)-AR20,0))))))))))</f>
        <v>0</v>
      </c>
      <c r="AS19" s="4">
        <f t="shared" si="18"/>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29"/>
        <v>42940</v>
      </c>
      <c r="B20" s="74">
        <f>B18+1</f>
        <v>42940</v>
      </c>
      <c r="C20" s="74">
        <f t="shared" si="2"/>
        <v>42941</v>
      </c>
      <c r="D20" s="75">
        <v>0.70833333333333337</v>
      </c>
      <c r="E20" s="76">
        <v>5.5555555555555552E-2</v>
      </c>
      <c r="F20" s="77">
        <v>1</v>
      </c>
      <c r="G20" s="78">
        <v>0</v>
      </c>
      <c r="H20" s="78"/>
      <c r="I20" s="79"/>
      <c r="J20" s="80">
        <f t="shared" si="27"/>
        <v>8.3333333332557231</v>
      </c>
      <c r="K20" s="80">
        <f t="shared" si="28"/>
        <v>34.083333333197515</v>
      </c>
      <c r="L20" s="80">
        <f t="shared" si="3"/>
        <v>0</v>
      </c>
      <c r="M20" s="80">
        <f t="shared" si="4"/>
        <v>6.9999999999417923</v>
      </c>
      <c r="N20" s="80">
        <f t="shared" si="5"/>
        <v>1.3333333333139308</v>
      </c>
      <c r="O20" s="80">
        <f t="shared" si="6"/>
        <v>0</v>
      </c>
      <c r="P20" s="80">
        <f t="shared" si="7"/>
        <v>0</v>
      </c>
      <c r="Q20" s="80">
        <f t="shared" si="8"/>
        <v>0</v>
      </c>
      <c r="R20" s="81"/>
      <c r="S20" s="81"/>
      <c r="T20" s="81"/>
      <c r="U20" s="82"/>
      <c r="V20">
        <f t="shared" si="9"/>
        <v>0</v>
      </c>
      <c r="W20">
        <f t="shared" si="9"/>
        <v>0</v>
      </c>
      <c r="X20">
        <f t="shared" si="9"/>
        <v>0</v>
      </c>
      <c r="Y20">
        <f t="shared" si="9"/>
        <v>0</v>
      </c>
      <c r="Z20">
        <f t="shared" si="10"/>
        <v>0</v>
      </c>
      <c r="AA20">
        <f t="shared" si="11"/>
        <v>0</v>
      </c>
      <c r="AB20">
        <f t="shared" si="12"/>
        <v>0</v>
      </c>
      <c r="AC20">
        <f t="shared" si="13"/>
        <v>0</v>
      </c>
      <c r="AD20">
        <f t="shared" si="13"/>
        <v>0</v>
      </c>
      <c r="AE20">
        <f t="shared" si="13"/>
        <v>0</v>
      </c>
      <c r="AF20">
        <f t="shared" si="13"/>
        <v>0</v>
      </c>
      <c r="AG20">
        <f t="shared" si="14"/>
        <v>0</v>
      </c>
      <c r="AH20">
        <f t="shared" si="14"/>
        <v>0</v>
      </c>
      <c r="AI20">
        <f t="shared" si="14"/>
        <v>0</v>
      </c>
      <c r="AJ20">
        <f t="shared" si="14"/>
        <v>0</v>
      </c>
      <c r="AK20">
        <f t="shared" si="15"/>
        <v>0</v>
      </c>
      <c r="AL20">
        <f t="shared" si="15"/>
        <v>0</v>
      </c>
      <c r="AM20">
        <f t="shared" si="15"/>
        <v>0</v>
      </c>
      <c r="AN20">
        <f t="shared" si="15"/>
        <v>0</v>
      </c>
      <c r="AO20">
        <f t="shared" si="16"/>
        <v>0</v>
      </c>
      <c r="AP20">
        <f t="shared" si="17"/>
        <v>0</v>
      </c>
      <c r="AR20" s="4">
        <f t="shared" ref="AR20" si="58">IF(G20=0,0,IF(OR(G18&gt;=4,G19&gt;=4)=TRUE,0,IF(J20=0,0,IF(AND(J19&gt;0,(((B20+D20)-(C19+E19))*24)&lt;$T$8)=TRUE,$T$8-(((B20+D20)-(C19+E19))*24),IF(AND(J18&gt;0,(((B20+D20)-(C18+E18))*24)&lt;$T$8)=TRUE,$T$8-(((B20+D20)-(C18+E18))*24),0)))))</f>
        <v>0</v>
      </c>
      <c r="AS20" s="4">
        <f t="shared" si="18"/>
        <v>0</v>
      </c>
      <c r="AT20">
        <f>IF(AND(G20=1,J20&gt;0)=TRUE,1,0)</f>
        <v>0</v>
      </c>
      <c r="AU20">
        <f t="shared" ref="AU20" si="59">IF(G20=2,1,0)</f>
        <v>0</v>
      </c>
      <c r="AV20">
        <f t="shared" ref="AV20" si="60">IF(G20=3,1,0)</f>
        <v>0</v>
      </c>
      <c r="AW20">
        <f t="shared" ref="AW20" si="61">IF(G20=4,1,0)</f>
        <v>0</v>
      </c>
      <c r="AX20">
        <f t="shared" ref="AX20" si="62">IF(G20=5,1,0)</f>
        <v>0</v>
      </c>
      <c r="AY20">
        <f t="shared" ref="AY20" si="63">IF(G20=6,1,0)</f>
        <v>0</v>
      </c>
      <c r="AZ20">
        <f t="shared" ref="AZ20" si="64">IF(G20=7,1,0)</f>
        <v>0</v>
      </c>
      <c r="BA20">
        <f t="shared" ref="BA20" si="65">IF(G20=8,1,0)</f>
        <v>0</v>
      </c>
      <c r="BB20">
        <f t="shared" ref="BB20" si="66">IF(G20=9,1,0)</f>
        <v>0</v>
      </c>
    </row>
    <row r="21" spans="1:57" ht="9" customHeight="1">
      <c r="A21" s="105">
        <f>B20</f>
        <v>42940</v>
      </c>
      <c r="B21" s="106">
        <f>C20</f>
        <v>42941</v>
      </c>
      <c r="C21" s="106">
        <f t="shared" si="2"/>
        <v>42941</v>
      </c>
      <c r="D21" s="107">
        <v>0</v>
      </c>
      <c r="E21" s="108">
        <v>0</v>
      </c>
      <c r="F21" s="109">
        <v>0</v>
      </c>
      <c r="G21" s="110">
        <v>0</v>
      </c>
      <c r="H21" s="110"/>
      <c r="I21" s="111"/>
      <c r="J21" s="112">
        <f t="shared" si="27"/>
        <v>0</v>
      </c>
      <c r="K21" s="112">
        <f t="shared" si="28"/>
        <v>34.083333333197515</v>
      </c>
      <c r="L21" s="112">
        <f t="shared" si="3"/>
        <v>0</v>
      </c>
      <c r="M21" s="112">
        <f t="shared" si="4"/>
        <v>0</v>
      </c>
      <c r="N21" s="112" t="b">
        <f t="shared" si="5"/>
        <v>0</v>
      </c>
      <c r="O21" s="112">
        <f t="shared" si="6"/>
        <v>0</v>
      </c>
      <c r="P21" s="112">
        <f t="shared" si="7"/>
        <v>0</v>
      </c>
      <c r="Q21" s="112">
        <f t="shared" si="8"/>
        <v>0</v>
      </c>
      <c r="R21" s="113"/>
      <c r="S21" s="113"/>
      <c r="T21" s="113"/>
      <c r="U21" s="114"/>
      <c r="V21">
        <f t="shared" si="9"/>
        <v>0</v>
      </c>
      <c r="W21">
        <f t="shared" si="9"/>
        <v>0</v>
      </c>
      <c r="X21">
        <f t="shared" si="9"/>
        <v>0</v>
      </c>
      <c r="Y21">
        <f t="shared" si="9"/>
        <v>0</v>
      </c>
      <c r="Z21">
        <f t="shared" si="10"/>
        <v>0</v>
      </c>
      <c r="AA21">
        <f t="shared" si="11"/>
        <v>0</v>
      </c>
      <c r="AB21">
        <f t="shared" si="12"/>
        <v>0</v>
      </c>
      <c r="AC21">
        <f t="shared" si="13"/>
        <v>0</v>
      </c>
      <c r="AD21">
        <f t="shared" si="13"/>
        <v>0</v>
      </c>
      <c r="AE21">
        <f t="shared" si="13"/>
        <v>0</v>
      </c>
      <c r="AF21">
        <f t="shared" si="13"/>
        <v>0</v>
      </c>
      <c r="AG21">
        <f t="shared" si="14"/>
        <v>0</v>
      </c>
      <c r="AH21">
        <f t="shared" si="14"/>
        <v>0</v>
      </c>
      <c r="AI21">
        <f t="shared" si="14"/>
        <v>0</v>
      </c>
      <c r="AJ21">
        <f t="shared" si="14"/>
        <v>0</v>
      </c>
      <c r="AK21">
        <f t="shared" si="15"/>
        <v>0</v>
      </c>
      <c r="AL21">
        <f t="shared" si="15"/>
        <v>0</v>
      </c>
      <c r="AM21">
        <f t="shared" si="15"/>
        <v>0</v>
      </c>
      <c r="AN21">
        <f t="shared" si="15"/>
        <v>0</v>
      </c>
      <c r="AO21">
        <f t="shared" si="16"/>
        <v>0</v>
      </c>
      <c r="AP21">
        <f t="shared" si="17"/>
        <v>0</v>
      </c>
      <c r="AQ21" s="4">
        <f t="shared" ref="AQ21" si="67">IF(G21=0,0,IF(OR(G20&gt;=4,G21&gt;=4)=TRUE,0,IF(AND(J20=0,J21=0)=TRUE,0,IF((AS20+AS21)&lt;=$T$9,0,IF((AS20+AS21)&gt;$T$9,IF(J21=0,IF(((C20+E20)*24)+$T$8&gt;(B22+D20)*24,IF(((((C20+E20)*24)+$T$8)-((B22+D20)*24)-AR22)&gt;0,(((C20+E20)*24)+$T$8)-((B22+D20)*24)-AR22,IF(((C21+E21)*24)+$T$8&gt;(B22+D20)*24,IF(((((C21+E21)*24)+$T$8)-((B22+D20)*24)-AR22)&gt;0,(((C21+E21)*24)+$T$8)-((B22+D20)*24)-AR22,0))))))))))</f>
        <v>0</v>
      </c>
      <c r="AS21" s="4">
        <f t="shared" si="18"/>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1</v>
      </c>
      <c r="BD21">
        <f>IF(BC21&gt;13,1,0)</f>
        <v>0</v>
      </c>
      <c r="BE21">
        <f>IF($J20+$J21&gt;0,$BC19+1,0)</f>
        <v>1</v>
      </c>
    </row>
    <row r="22" spans="1:57" ht="9" customHeight="1">
      <c r="A22" s="73">
        <f t="shared" si="29"/>
        <v>42941</v>
      </c>
      <c r="B22" s="74">
        <f>B20+1</f>
        <v>42941</v>
      </c>
      <c r="C22" s="74">
        <f t="shared" si="2"/>
        <v>42942</v>
      </c>
      <c r="D22" s="75">
        <v>0.70833333333333337</v>
      </c>
      <c r="E22" s="76">
        <v>3.8194444444444441E-2</v>
      </c>
      <c r="F22" s="77">
        <v>1</v>
      </c>
      <c r="G22" s="78">
        <v>0</v>
      </c>
      <c r="H22" s="78"/>
      <c r="I22" s="79"/>
      <c r="J22" s="80">
        <f t="shared" si="27"/>
        <v>7.9166666666278616</v>
      </c>
      <c r="K22" s="80">
        <f t="shared" si="28"/>
        <v>41.999999999825377</v>
      </c>
      <c r="L22" s="80">
        <f t="shared" si="3"/>
        <v>0</v>
      </c>
      <c r="M22" s="80">
        <f t="shared" si="4"/>
        <v>5.9166666669188999</v>
      </c>
      <c r="N22" s="80">
        <f t="shared" si="5"/>
        <v>0</v>
      </c>
      <c r="O22" s="80">
        <f t="shared" si="6"/>
        <v>1.999999999825377</v>
      </c>
      <c r="P22" s="80">
        <f t="shared" si="7"/>
        <v>0</v>
      </c>
      <c r="Q22" s="80">
        <f t="shared" si="8"/>
        <v>0</v>
      </c>
      <c r="R22" s="81"/>
      <c r="S22" s="81"/>
      <c r="T22" s="81"/>
      <c r="U22" s="82"/>
      <c r="V22">
        <f t="shared" si="9"/>
        <v>0</v>
      </c>
      <c r="W22">
        <f t="shared" si="9"/>
        <v>0</v>
      </c>
      <c r="X22">
        <f t="shared" si="9"/>
        <v>0</v>
      </c>
      <c r="Y22">
        <f t="shared" si="9"/>
        <v>0</v>
      </c>
      <c r="Z22">
        <f t="shared" si="10"/>
        <v>0</v>
      </c>
      <c r="AA22">
        <f t="shared" si="11"/>
        <v>0</v>
      </c>
      <c r="AB22">
        <f t="shared" si="12"/>
        <v>0</v>
      </c>
      <c r="AC22">
        <f t="shared" si="13"/>
        <v>0</v>
      </c>
      <c r="AD22">
        <f t="shared" si="13"/>
        <v>0</v>
      </c>
      <c r="AE22">
        <f t="shared" si="13"/>
        <v>0</v>
      </c>
      <c r="AF22">
        <f t="shared" si="13"/>
        <v>0</v>
      </c>
      <c r="AG22">
        <f t="shared" si="14"/>
        <v>0</v>
      </c>
      <c r="AH22">
        <f t="shared" si="14"/>
        <v>0</v>
      </c>
      <c r="AI22">
        <f t="shared" si="14"/>
        <v>0</v>
      </c>
      <c r="AJ22">
        <f t="shared" si="14"/>
        <v>0</v>
      </c>
      <c r="AK22">
        <f t="shared" si="15"/>
        <v>0</v>
      </c>
      <c r="AL22">
        <f t="shared" si="15"/>
        <v>0</v>
      </c>
      <c r="AM22">
        <f t="shared" si="15"/>
        <v>0</v>
      </c>
      <c r="AN22">
        <f t="shared" si="15"/>
        <v>0</v>
      </c>
      <c r="AO22">
        <f t="shared" si="16"/>
        <v>0</v>
      </c>
      <c r="AP22">
        <f t="shared" si="17"/>
        <v>0</v>
      </c>
      <c r="AR22" s="4">
        <f t="shared" ref="AR22" si="68">IF(G22=0,0,IF(OR(G20&gt;=4,G21&gt;=4)=TRUE,0,IF(J22=0,0,IF(AND(J21&gt;0,(((B22+D22)-(C21+E21))*24)&lt;$T$8)=TRUE,$T$8-(((B22+D22)-(C21+E21))*24),IF(AND(J20&gt;0,(((B22+D22)-(C20+E20))*24)&lt;$T$8)=TRUE,$T$8-(((B22+D22)-(C20+E20))*24),0)))))</f>
        <v>0</v>
      </c>
      <c r="AS22" s="4">
        <f t="shared" si="18"/>
        <v>0</v>
      </c>
      <c r="AT22">
        <f>IF(AND(G22=1,J22&gt;0)=TRUE,1,0)</f>
        <v>0</v>
      </c>
      <c r="AU22">
        <f t="shared" ref="AU22" si="69">IF(G22=2,1,0)</f>
        <v>0</v>
      </c>
      <c r="AV22">
        <f t="shared" ref="AV22" si="70">IF(G22=3,1,0)</f>
        <v>0</v>
      </c>
      <c r="AW22">
        <f t="shared" ref="AW22" si="71">IF(G22=4,1,0)</f>
        <v>0</v>
      </c>
      <c r="AX22">
        <f t="shared" ref="AX22" si="72">IF(G22=5,1,0)</f>
        <v>0</v>
      </c>
      <c r="AY22">
        <f t="shared" ref="AY22" si="73">IF(G22=6,1,0)</f>
        <v>0</v>
      </c>
      <c r="AZ22">
        <f t="shared" ref="AZ22" si="74">IF(G22=7,1,0)</f>
        <v>0</v>
      </c>
      <c r="BA22">
        <f t="shared" ref="BA22" si="75">IF(G22=8,1,0)</f>
        <v>0</v>
      </c>
      <c r="BB22">
        <f t="shared" ref="BB22" si="76">IF(G22=9,1,0)</f>
        <v>0</v>
      </c>
    </row>
    <row r="23" spans="1:57" ht="9" customHeight="1">
      <c r="A23" s="105">
        <f>B22</f>
        <v>42941</v>
      </c>
      <c r="B23" s="106">
        <f>C22</f>
        <v>42942</v>
      </c>
      <c r="C23" s="106">
        <f t="shared" si="2"/>
        <v>42942</v>
      </c>
      <c r="D23" s="107">
        <v>0</v>
      </c>
      <c r="E23" s="108">
        <v>0</v>
      </c>
      <c r="F23" s="109">
        <v>0</v>
      </c>
      <c r="G23" s="110">
        <v>0</v>
      </c>
      <c r="H23" s="110"/>
      <c r="I23" s="111"/>
      <c r="J23" s="112">
        <f t="shared" si="27"/>
        <v>0</v>
      </c>
      <c r="K23" s="112">
        <f t="shared" si="28"/>
        <v>41.999999999825377</v>
      </c>
      <c r="L23" s="112">
        <f t="shared" si="3"/>
        <v>0</v>
      </c>
      <c r="M23" s="112">
        <f t="shared" si="4"/>
        <v>0</v>
      </c>
      <c r="N23" s="112">
        <f t="shared" si="5"/>
        <v>0</v>
      </c>
      <c r="O23" s="112">
        <f t="shared" si="6"/>
        <v>0</v>
      </c>
      <c r="P23" s="112">
        <f t="shared" si="7"/>
        <v>0</v>
      </c>
      <c r="Q23" s="112">
        <f t="shared" si="8"/>
        <v>0</v>
      </c>
      <c r="R23" s="113"/>
      <c r="S23" s="113"/>
      <c r="T23" s="113"/>
      <c r="U23" s="114"/>
      <c r="V23">
        <f t="shared" si="9"/>
        <v>0</v>
      </c>
      <c r="W23">
        <f t="shared" si="9"/>
        <v>0</v>
      </c>
      <c r="X23">
        <f t="shared" si="9"/>
        <v>0</v>
      </c>
      <c r="Y23">
        <f t="shared" si="9"/>
        <v>0</v>
      </c>
      <c r="Z23">
        <f t="shared" si="10"/>
        <v>0</v>
      </c>
      <c r="AA23">
        <f t="shared" si="11"/>
        <v>0</v>
      </c>
      <c r="AB23">
        <f t="shared" si="12"/>
        <v>0</v>
      </c>
      <c r="AC23">
        <f t="shared" si="13"/>
        <v>0</v>
      </c>
      <c r="AD23">
        <f t="shared" si="13"/>
        <v>0</v>
      </c>
      <c r="AE23">
        <f t="shared" si="13"/>
        <v>0</v>
      </c>
      <c r="AF23">
        <f t="shared" si="13"/>
        <v>0</v>
      </c>
      <c r="AG23">
        <f t="shared" si="14"/>
        <v>0</v>
      </c>
      <c r="AH23">
        <f t="shared" si="14"/>
        <v>0</v>
      </c>
      <c r="AI23">
        <f t="shared" si="14"/>
        <v>0</v>
      </c>
      <c r="AJ23">
        <f t="shared" si="14"/>
        <v>0</v>
      </c>
      <c r="AK23">
        <f t="shared" si="15"/>
        <v>0</v>
      </c>
      <c r="AL23">
        <f t="shared" si="15"/>
        <v>0</v>
      </c>
      <c r="AM23">
        <f t="shared" si="15"/>
        <v>0</v>
      </c>
      <c r="AN23">
        <f t="shared" si="15"/>
        <v>0</v>
      </c>
      <c r="AO23">
        <f t="shared" si="16"/>
        <v>0</v>
      </c>
      <c r="AP23">
        <f t="shared" si="17"/>
        <v>0</v>
      </c>
      <c r="AQ23" s="4">
        <f t="shared" ref="AQ23" si="77">IF(G23=0,0,IF(OR(G22&gt;=4,G23&gt;=4)=TRUE,0,IF(AND(J22=0,J23=0)=TRUE,0,IF((AS22+AS23)&lt;=$T$9,0,IF((AS22+AS23)&gt;$T$9,IF(J23=0,IF(((C22+E22)*24)+$T$8&gt;(B24+D22)*24,IF(((((C22+E22)*24)+$T$8)-((B24+D22)*24)-AR24)&gt;0,(((C22+E22)*24)+$T$8)-((B24+D22)*24)-AR24,IF(((C23+E23)*24)+$T$8&gt;(B24+D22)*24,IF(((((C23+E23)*24)+$T$8)-((B24+D22)*24)-AR24)&gt;0,(((C23+E23)*24)+$T$8)-((B24+D22)*24)-AR24,0))))))))))</f>
        <v>0</v>
      </c>
      <c r="AS23" s="4">
        <f t="shared" si="18"/>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2</v>
      </c>
      <c r="BD23">
        <f>IF(BC23&gt;13,1,0)</f>
        <v>0</v>
      </c>
      <c r="BE23">
        <f>IF($J22+$J23&gt;0,$BC21+1,0)</f>
        <v>2</v>
      </c>
    </row>
    <row r="24" spans="1:57" ht="9" customHeight="1">
      <c r="A24" s="73">
        <f t="shared" ref="A24" si="78">B24</f>
        <v>42942</v>
      </c>
      <c r="B24" s="74">
        <f>B22+1</f>
        <v>42942</v>
      </c>
      <c r="C24" s="74">
        <f t="shared" si="2"/>
        <v>42942</v>
      </c>
      <c r="D24" s="75">
        <v>0.70833333333333337</v>
      </c>
      <c r="E24" s="76">
        <v>0.95833333333333337</v>
      </c>
      <c r="F24" s="77">
        <v>0</v>
      </c>
      <c r="G24" s="78">
        <v>1</v>
      </c>
      <c r="H24" s="78"/>
      <c r="I24" s="79"/>
      <c r="J24" s="80">
        <f t="shared" si="27"/>
        <v>6</v>
      </c>
      <c r="K24" s="80">
        <f t="shared" si="28"/>
        <v>47.999999999825377</v>
      </c>
      <c r="L24" s="80">
        <f t="shared" si="3"/>
        <v>0</v>
      </c>
      <c r="M24" s="80">
        <f t="shared" si="4"/>
        <v>0</v>
      </c>
      <c r="N24" s="80">
        <f t="shared" si="5"/>
        <v>0</v>
      </c>
      <c r="O24" s="80">
        <f t="shared" si="6"/>
        <v>6</v>
      </c>
      <c r="P24" s="80">
        <f t="shared" si="7"/>
        <v>0</v>
      </c>
      <c r="Q24" s="80">
        <f t="shared" si="8"/>
        <v>0</v>
      </c>
      <c r="R24" s="81"/>
      <c r="S24" s="81"/>
      <c r="T24" s="81"/>
      <c r="U24" s="82"/>
      <c r="V24">
        <f t="shared" si="9"/>
        <v>0</v>
      </c>
      <c r="W24">
        <f t="shared" si="9"/>
        <v>0</v>
      </c>
      <c r="X24">
        <f t="shared" si="9"/>
        <v>0</v>
      </c>
      <c r="Y24">
        <f t="shared" si="9"/>
        <v>6</v>
      </c>
      <c r="Z24">
        <f t="shared" si="10"/>
        <v>0</v>
      </c>
      <c r="AA24">
        <f t="shared" si="11"/>
        <v>0</v>
      </c>
      <c r="AB24">
        <f t="shared" si="12"/>
        <v>0</v>
      </c>
      <c r="AC24">
        <f t="shared" si="13"/>
        <v>0</v>
      </c>
      <c r="AD24">
        <f t="shared" si="13"/>
        <v>0</v>
      </c>
      <c r="AE24">
        <f t="shared" si="13"/>
        <v>0</v>
      </c>
      <c r="AF24">
        <f t="shared" si="13"/>
        <v>0</v>
      </c>
      <c r="AG24">
        <f t="shared" si="14"/>
        <v>0</v>
      </c>
      <c r="AH24">
        <f t="shared" si="14"/>
        <v>0</v>
      </c>
      <c r="AI24">
        <f t="shared" si="14"/>
        <v>0</v>
      </c>
      <c r="AJ24">
        <f t="shared" si="14"/>
        <v>0</v>
      </c>
      <c r="AK24">
        <f t="shared" si="15"/>
        <v>0</v>
      </c>
      <c r="AL24">
        <f t="shared" si="15"/>
        <v>0</v>
      </c>
      <c r="AM24">
        <f t="shared" si="15"/>
        <v>0</v>
      </c>
      <c r="AN24">
        <f t="shared" si="15"/>
        <v>0</v>
      </c>
      <c r="AO24">
        <f t="shared" si="16"/>
        <v>0</v>
      </c>
      <c r="AP24">
        <f t="shared" si="17"/>
        <v>0</v>
      </c>
      <c r="AR24" s="4">
        <f t="shared" ref="AR24" si="79">IF(G24=0,0,IF(OR(G22&gt;=4,G23&gt;=4)=TRUE,0,IF(J24=0,0,IF(AND(J23&gt;0,(((B24+D24)-(C23+E23))*24)&lt;$T$8)=TRUE,$T$8-(((B24+D24)-(C23+E23))*24),IF(AND(J22&gt;0,(((B24+D24)-(C22+E22))*24)&lt;$T$8)=TRUE,$T$8-(((B24+D24)-(C22+E22))*24),0)))))</f>
        <v>0</v>
      </c>
      <c r="AS24" s="4">
        <f t="shared" si="18"/>
        <v>6</v>
      </c>
      <c r="AT24">
        <f>IF(AND(G24=1,J24&gt;0)=TRUE,1,0)</f>
        <v>1</v>
      </c>
      <c r="AU24">
        <f t="shared" ref="AU24" si="80">IF(G24=2,1,0)</f>
        <v>0</v>
      </c>
      <c r="AV24">
        <f t="shared" ref="AV24" si="81">IF(G24=3,1,0)</f>
        <v>0</v>
      </c>
      <c r="AW24">
        <f t="shared" ref="AW24" si="82">IF(G24=4,1,0)</f>
        <v>0</v>
      </c>
      <c r="AX24">
        <f t="shared" ref="AX24" si="83">IF(G24=5,1,0)</f>
        <v>0</v>
      </c>
      <c r="AY24">
        <f t="shared" ref="AY24" si="84">IF(G24=6,1,0)</f>
        <v>0</v>
      </c>
      <c r="AZ24">
        <f t="shared" ref="AZ24" si="85">IF(G24=7,1,0)</f>
        <v>0</v>
      </c>
      <c r="BA24">
        <f t="shared" ref="BA24" si="86">IF(G24=8,1,0)</f>
        <v>0</v>
      </c>
      <c r="BB24">
        <f t="shared" ref="BB24" si="87">IF(G24=9,1,0)</f>
        <v>0</v>
      </c>
    </row>
    <row r="25" spans="1:57" ht="9" customHeight="1">
      <c r="A25" s="83">
        <f>B24</f>
        <v>42942</v>
      </c>
      <c r="B25" s="84">
        <f>C24</f>
        <v>42942</v>
      </c>
      <c r="C25" s="84">
        <f t="shared" si="2"/>
        <v>42942</v>
      </c>
      <c r="D25" s="85">
        <v>0</v>
      </c>
      <c r="E25" s="86">
        <v>0</v>
      </c>
      <c r="F25" s="87">
        <v>0</v>
      </c>
      <c r="G25" s="88">
        <v>1</v>
      </c>
      <c r="H25" s="88"/>
      <c r="I25" s="89"/>
      <c r="J25" s="90">
        <f t="shared" si="27"/>
        <v>0</v>
      </c>
      <c r="K25" s="90">
        <f t="shared" si="28"/>
        <v>47.999999999825377</v>
      </c>
      <c r="L25" s="90">
        <f t="shared" si="3"/>
        <v>0</v>
      </c>
      <c r="M25" s="90">
        <f t="shared" si="4"/>
        <v>0</v>
      </c>
      <c r="N25" s="90">
        <f t="shared" si="5"/>
        <v>0</v>
      </c>
      <c r="O25" s="90">
        <f t="shared" si="6"/>
        <v>0</v>
      </c>
      <c r="P25" s="90">
        <f t="shared" si="7"/>
        <v>0</v>
      </c>
      <c r="Q25" s="90">
        <f t="shared" si="8"/>
        <v>0</v>
      </c>
      <c r="R25" s="91"/>
      <c r="S25" s="91"/>
      <c r="T25" s="91"/>
      <c r="U25" s="92"/>
      <c r="V25">
        <f t="shared" si="9"/>
        <v>0</v>
      </c>
      <c r="W25">
        <f t="shared" si="9"/>
        <v>0</v>
      </c>
      <c r="X25">
        <f t="shared" si="9"/>
        <v>0</v>
      </c>
      <c r="Y25">
        <f t="shared" si="9"/>
        <v>0</v>
      </c>
      <c r="Z25">
        <f t="shared" si="10"/>
        <v>0</v>
      </c>
      <c r="AA25">
        <f t="shared" si="11"/>
        <v>0</v>
      </c>
      <c r="AB25">
        <f t="shared" si="12"/>
        <v>0</v>
      </c>
      <c r="AC25">
        <f t="shared" si="13"/>
        <v>0</v>
      </c>
      <c r="AD25">
        <f t="shared" si="13"/>
        <v>0</v>
      </c>
      <c r="AE25">
        <f t="shared" si="13"/>
        <v>0</v>
      </c>
      <c r="AF25">
        <f t="shared" si="13"/>
        <v>0</v>
      </c>
      <c r="AG25">
        <f t="shared" si="14"/>
        <v>0</v>
      </c>
      <c r="AH25">
        <f t="shared" si="14"/>
        <v>0</v>
      </c>
      <c r="AI25">
        <f t="shared" si="14"/>
        <v>0</v>
      </c>
      <c r="AJ25">
        <f t="shared" si="14"/>
        <v>0</v>
      </c>
      <c r="AK25">
        <f t="shared" si="15"/>
        <v>0</v>
      </c>
      <c r="AL25">
        <f t="shared" si="15"/>
        <v>0</v>
      </c>
      <c r="AM25">
        <f t="shared" si="15"/>
        <v>0</v>
      </c>
      <c r="AN25">
        <f t="shared" si="15"/>
        <v>0</v>
      </c>
      <c r="AO25">
        <f t="shared" si="16"/>
        <v>0</v>
      </c>
      <c r="AP25">
        <f t="shared" si="17"/>
        <v>0</v>
      </c>
      <c r="AQ25" s="4">
        <f t="shared" ref="AQ25" si="88">IF(G25=0,0,IF(OR(G24&gt;=4,G25&gt;=4)=TRUE,0,IF(AND(J24=0,J25=0)=TRUE,0,IF((AS24+AS25)&lt;=$T$9,0,IF((AS24+AS25)&gt;$T$9,IF(J25=0,IF(((C24+E24)*24)+$T$8&gt;(B26+D24)*24,IF(((((C24+E24)*24)+$T$8)-((B26+D24)*24)-AR26)&gt;0,(((C24+E24)*24)+$T$8)-((B26+D24)*24)-AR26,IF(((C25+E25)*24)+$T$8&gt;(B26+D24)*24,IF(((((C25+E25)*24)+$T$8)-((B26+D24)*24)-AR26)&gt;0,(((C25+E25)*24)+$T$8)-((B26+D24)*24)-AR26,0))))))))))</f>
        <v>0</v>
      </c>
      <c r="AS25" s="4">
        <f t="shared" si="18"/>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3</v>
      </c>
      <c r="BD25">
        <f>IF(BC25&gt;13,1,0)</f>
        <v>0</v>
      </c>
      <c r="BE25">
        <f>IF($J24+$J25&gt;0,$BC23+1,0)</f>
        <v>3</v>
      </c>
    </row>
    <row r="26" spans="1:57" ht="9" customHeight="1">
      <c r="A26" s="62">
        <f>B26</f>
        <v>42943</v>
      </c>
      <c r="B26" s="64">
        <f>B24+1</f>
        <v>42943</v>
      </c>
      <c r="C26" s="64">
        <f t="shared" ref="C26:C39" si="89">B26+F26</f>
        <v>42944</v>
      </c>
      <c r="D26" s="65">
        <v>0.70833333333333337</v>
      </c>
      <c r="E26" s="66">
        <v>2.7777777777777776E-2</v>
      </c>
      <c r="F26" s="67">
        <v>1</v>
      </c>
      <c r="G26" s="68">
        <v>1</v>
      </c>
      <c r="H26" s="68"/>
      <c r="I26" s="69"/>
      <c r="J26" s="70">
        <f>((C26+E26)-(B26+D26))*24</f>
        <v>7.6666666666860692</v>
      </c>
      <c r="K26" s="70">
        <f>IF(OR(G26=4,G26&gt;=8)=TRUE,0,J26)</f>
        <v>7.6666666666860692</v>
      </c>
      <c r="L26" s="70">
        <f t="shared" ref="L26:L39" si="90">IF(J26-(O26+N26+M26+P26+Q26)&lt;0,0,J26-(O26+N26+M26+P26+Q26))</f>
        <v>0</v>
      </c>
      <c r="M26" s="70">
        <f t="shared" ref="M26:M39" si="91">IF(Q26+P26&gt;0,0,IF(K26-J26&gt;$O$9,0,IF((B26+D26)&gt;(B26+$O$2),J26-O26-N26,IF(((((C26+E26)*24)-((B26+$O$2)*24)))-O26-N26&gt;0,((((C26+E26)*24)-((B26+$O$2)*24)))-O26-N26,0))))</f>
        <v>7</v>
      </c>
      <c r="N26" s="70">
        <f t="shared" ref="N26:N39" si="92">IF(Q26+P26&gt;0,0,IF(K26-J26&gt;$O$9,0,IF(WEEKDAY(A26,2)&gt;5,J26-O26,IF((B26+D26)&gt;(B26+$O$3),J26-O26,IF(((C26+E26)&gt;(B26+$O$3)),IF(((((C26+E26)-(B26+$O$3))*24)-O26)&gt;0,(((C26+E26)-(B26+$O$3))*24)-O26,0))))))</f>
        <v>0.66666666674427688</v>
      </c>
      <c r="O26" s="70">
        <f t="shared" ref="O26:O39" si="93">IF(Q26+P26&gt;0,0,IF((K26-J26)&gt;=$O$9,J26,IF(K26&gt;$O$9,K26-$O$9,0)))</f>
        <v>0</v>
      </c>
      <c r="P26" s="70">
        <f t="shared" ref="P26:P39" si="94">IF(G26=2,J26,0)</f>
        <v>0</v>
      </c>
      <c r="Q26" s="70">
        <f t="shared" ref="Q26:Q39" si="95">IF(G26=3,J26,0)</f>
        <v>0</v>
      </c>
      <c r="R26" s="71"/>
      <c r="S26" s="71"/>
      <c r="T26" s="71"/>
      <c r="U26" s="72"/>
      <c r="V26">
        <f t="shared" ref="V26:Y39" si="96">IF($G26=1,L26,0)</f>
        <v>0</v>
      </c>
      <c r="W26">
        <f t="shared" si="96"/>
        <v>7</v>
      </c>
      <c r="X26">
        <f t="shared" si="96"/>
        <v>0.66666666674427688</v>
      </c>
      <c r="Y26">
        <f t="shared" si="96"/>
        <v>0</v>
      </c>
      <c r="Z26">
        <f t="shared" ref="Z26:Z39" si="97">IF($G26=2,P26,0)</f>
        <v>0</v>
      </c>
      <c r="AA26">
        <f t="shared" ref="AA26:AA39" si="98">IF($G26=3,Q26,0)</f>
        <v>0</v>
      </c>
      <c r="AB26">
        <f t="shared" ref="AB26:AB39" si="99">IF($G26=4,H26,0)</f>
        <v>0</v>
      </c>
      <c r="AC26">
        <f t="shared" ref="AC26:AF39" si="100">IF($G26=5,L26,0)</f>
        <v>0</v>
      </c>
      <c r="AD26">
        <f t="shared" si="100"/>
        <v>0</v>
      </c>
      <c r="AE26">
        <f t="shared" si="100"/>
        <v>0</v>
      </c>
      <c r="AF26">
        <f t="shared" si="100"/>
        <v>0</v>
      </c>
      <c r="AG26">
        <f t="shared" ref="AG26:AJ39" si="101">IF($G26=6,L26,0)</f>
        <v>0</v>
      </c>
      <c r="AH26">
        <f t="shared" si="101"/>
        <v>0</v>
      </c>
      <c r="AI26">
        <f t="shared" si="101"/>
        <v>0</v>
      </c>
      <c r="AJ26">
        <f t="shared" si="101"/>
        <v>0</v>
      </c>
      <c r="AK26">
        <f t="shared" ref="AK26:AN39" si="102">IF($G26=7,L26,0)</f>
        <v>0</v>
      </c>
      <c r="AL26">
        <f t="shared" si="102"/>
        <v>0</v>
      </c>
      <c r="AM26">
        <f t="shared" si="102"/>
        <v>0</v>
      </c>
      <c r="AN26">
        <f t="shared" si="102"/>
        <v>0</v>
      </c>
      <c r="AO26">
        <f t="shared" ref="AO26:AO39" si="103">IF($G26=8,H26,0)</f>
        <v>0</v>
      </c>
      <c r="AP26">
        <f t="shared" ref="AP26:AP39" si="104">IF($G26=9,H26,0)</f>
        <v>0</v>
      </c>
      <c r="AR26" s="4">
        <f t="shared" ref="AR26" si="105">IF(G26=0,0,IF(OR(G24&gt;=4,G25&gt;=4)=TRUE,0,IF(J26=0,0,IF(AND(J25&gt;0,(((B26+D26)-(C25+E25))*24)&lt;$T$8)=TRUE,$T$8-(((B26+D26)-(C25+E25))*24),IF(AND(J24&gt;0,(((B26+D26)-(C24+E24))*24)&lt;$T$8)=TRUE,$T$8-(((B26+D26)-(C24+E24))*24),0)))))</f>
        <v>0</v>
      </c>
      <c r="AS26" s="4">
        <f t="shared" ref="AS26:AS39" si="106">IF(AND(G26&gt;=1,G26&lt;=3)=TRUE,J26,0)</f>
        <v>7.6666666666860692</v>
      </c>
      <c r="AT26">
        <f>IF(AND(G26=1,J26&gt;0)=TRUE,1,0)</f>
        <v>1</v>
      </c>
      <c r="AU26">
        <f t="shared" ref="AU26" si="107">IF(G26=2,1,0)</f>
        <v>0</v>
      </c>
      <c r="AV26">
        <f t="shared" ref="AV26" si="108">IF(G26=3,1,0)</f>
        <v>0</v>
      </c>
      <c r="AW26">
        <f t="shared" ref="AW26" si="109">IF(G26=4,1,0)</f>
        <v>0</v>
      </c>
      <c r="AX26">
        <f t="shared" ref="AX26" si="110">IF(G26=5,1,0)</f>
        <v>0</v>
      </c>
      <c r="AY26">
        <f t="shared" ref="AY26" si="111">IF(G26=6,1,0)</f>
        <v>0</v>
      </c>
      <c r="AZ26">
        <f t="shared" ref="AZ26" si="112">IF(G26=7,1,0)</f>
        <v>0</v>
      </c>
      <c r="BA26">
        <f t="shared" ref="BA26" si="113">IF(G26=8,1,0)</f>
        <v>0</v>
      </c>
      <c r="BB26">
        <f t="shared" ref="BB26" si="114">IF(G26=9,1,0)</f>
        <v>0</v>
      </c>
    </row>
    <row r="27" spans="1:57" ht="9" customHeight="1">
      <c r="A27" s="105">
        <f>B26</f>
        <v>42943</v>
      </c>
      <c r="B27" s="106">
        <f>C26</f>
        <v>42944</v>
      </c>
      <c r="C27" s="106">
        <f t="shared" si="89"/>
        <v>42944</v>
      </c>
      <c r="D27" s="107">
        <v>0</v>
      </c>
      <c r="E27" s="108">
        <v>0</v>
      </c>
      <c r="F27" s="109">
        <v>0</v>
      </c>
      <c r="G27" s="110">
        <v>1</v>
      </c>
      <c r="H27" s="110"/>
      <c r="I27" s="111"/>
      <c r="J27" s="112">
        <f t="shared" ref="J27:J39" si="115">((C27+E27)-(B27+D27))*24</f>
        <v>0</v>
      </c>
      <c r="K27" s="112">
        <f t="shared" ref="K27:K39" si="116">IF(OR(G27=4,G27&gt;=8)=TRUE,K26,K26+J27)</f>
        <v>7.6666666666860692</v>
      </c>
      <c r="L27" s="112">
        <f t="shared" si="90"/>
        <v>0</v>
      </c>
      <c r="M27" s="112">
        <f t="shared" si="91"/>
        <v>0</v>
      </c>
      <c r="N27" s="112" t="b">
        <f t="shared" si="92"/>
        <v>0</v>
      </c>
      <c r="O27" s="112">
        <f t="shared" si="93"/>
        <v>0</v>
      </c>
      <c r="P27" s="112">
        <f t="shared" si="94"/>
        <v>0</v>
      </c>
      <c r="Q27" s="112">
        <f t="shared" si="95"/>
        <v>0</v>
      </c>
      <c r="R27" s="113"/>
      <c r="S27" s="113"/>
      <c r="T27" s="113"/>
      <c r="U27" s="114"/>
      <c r="V27">
        <f t="shared" si="96"/>
        <v>0</v>
      </c>
      <c r="W27">
        <f t="shared" si="96"/>
        <v>0</v>
      </c>
      <c r="X27" t="b">
        <f t="shared" si="96"/>
        <v>0</v>
      </c>
      <c r="Y27">
        <f t="shared" si="96"/>
        <v>0</v>
      </c>
      <c r="Z27">
        <f t="shared" si="97"/>
        <v>0</v>
      </c>
      <c r="AA27">
        <f t="shared" si="98"/>
        <v>0</v>
      </c>
      <c r="AB27">
        <f t="shared" si="99"/>
        <v>0</v>
      </c>
      <c r="AC27">
        <f t="shared" si="100"/>
        <v>0</v>
      </c>
      <c r="AD27">
        <f t="shared" si="100"/>
        <v>0</v>
      </c>
      <c r="AE27">
        <f t="shared" si="100"/>
        <v>0</v>
      </c>
      <c r="AF27">
        <f t="shared" si="100"/>
        <v>0</v>
      </c>
      <c r="AG27">
        <f t="shared" si="101"/>
        <v>0</v>
      </c>
      <c r="AH27">
        <f t="shared" si="101"/>
        <v>0</v>
      </c>
      <c r="AI27">
        <f t="shared" si="101"/>
        <v>0</v>
      </c>
      <c r="AJ27">
        <f t="shared" si="101"/>
        <v>0</v>
      </c>
      <c r="AK27">
        <f t="shared" si="102"/>
        <v>0</v>
      </c>
      <c r="AL27">
        <f t="shared" si="102"/>
        <v>0</v>
      </c>
      <c r="AM27">
        <f t="shared" si="102"/>
        <v>0</v>
      </c>
      <c r="AN27">
        <f t="shared" si="102"/>
        <v>0</v>
      </c>
      <c r="AO27">
        <f t="shared" si="103"/>
        <v>0</v>
      </c>
      <c r="AP27">
        <f t="shared" si="104"/>
        <v>0</v>
      </c>
      <c r="AQ27" s="4">
        <f t="shared" ref="AQ27" si="117">IF(G27=0,0,IF(OR(G26&gt;=4,G27&gt;=4)=TRUE,0,IF(AND(J26=0,J27=0)=TRUE,0,IF((AS26+AS27)&lt;=$T$9,0,IF((AS26+AS27)&gt;$T$9,IF(J27=0,IF(((C26+E26)*24)+$T$8&gt;(B28+D26)*24,IF(((((C26+E26)*24)+$T$8)-((B28+D26)*24)-AR28)&gt;0,(((C26+E26)*24)+$T$8)-((B28+D26)*24)-AR28,IF(((C27+E27)*24)+$T$8&gt;(B28+D26)*24,IF(((((C27+E27)*24)+$T$8)-((B28+D26)*24)-AR28)&gt;0,(((C27+E27)*24)+$T$8)-((B28+D26)*24)-AR28,0))))))))))</f>
        <v>0</v>
      </c>
      <c r="AS27" s="4">
        <f t="shared" si="106"/>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4</v>
      </c>
      <c r="BD27">
        <f>IF(BC27&gt;13,1,0)</f>
        <v>0</v>
      </c>
      <c r="BE27">
        <f>IF($J26+$J27&gt;0,$BC25+1,0)</f>
        <v>4</v>
      </c>
    </row>
    <row r="28" spans="1:57" ht="9" customHeight="1">
      <c r="A28" s="73">
        <f t="shared" ref="A28:A36" si="118">B28</f>
        <v>42944</v>
      </c>
      <c r="B28" s="74">
        <f>B26+1</f>
        <v>42944</v>
      </c>
      <c r="C28" s="74">
        <f t="shared" si="89"/>
        <v>42945</v>
      </c>
      <c r="D28" s="75">
        <v>0.625</v>
      </c>
      <c r="E28" s="76">
        <v>0.57986111111111105</v>
      </c>
      <c r="F28" s="77">
        <v>1</v>
      </c>
      <c r="G28" s="78">
        <v>1</v>
      </c>
      <c r="H28" s="78"/>
      <c r="I28" s="79"/>
      <c r="J28" s="80">
        <f t="shared" si="115"/>
        <v>22.916666666627862</v>
      </c>
      <c r="K28" s="80">
        <f t="shared" si="116"/>
        <v>30.583333333313931</v>
      </c>
      <c r="L28" s="80">
        <f t="shared" si="90"/>
        <v>2</v>
      </c>
      <c r="M28" s="80">
        <f t="shared" si="91"/>
        <v>7</v>
      </c>
      <c r="N28" s="80">
        <f t="shared" si="92"/>
        <v>13.916666666627862</v>
      </c>
      <c r="O28" s="80">
        <f t="shared" si="93"/>
        <v>0</v>
      </c>
      <c r="P28" s="80">
        <f t="shared" si="94"/>
        <v>0</v>
      </c>
      <c r="Q28" s="80">
        <f t="shared" si="95"/>
        <v>0</v>
      </c>
      <c r="R28" s="81"/>
      <c r="S28" s="81"/>
      <c r="T28" s="81"/>
      <c r="U28" s="82"/>
      <c r="V28">
        <f t="shared" si="96"/>
        <v>2</v>
      </c>
      <c r="W28">
        <f t="shared" si="96"/>
        <v>7</v>
      </c>
      <c r="X28">
        <f t="shared" si="96"/>
        <v>13.916666666627862</v>
      </c>
      <c r="Y28">
        <f t="shared" si="96"/>
        <v>0</v>
      </c>
      <c r="Z28">
        <f t="shared" si="97"/>
        <v>0</v>
      </c>
      <c r="AA28">
        <f t="shared" si="98"/>
        <v>0</v>
      </c>
      <c r="AB28">
        <f t="shared" si="99"/>
        <v>0</v>
      </c>
      <c r="AC28">
        <f t="shared" si="100"/>
        <v>0</v>
      </c>
      <c r="AD28">
        <f t="shared" si="100"/>
        <v>0</v>
      </c>
      <c r="AE28">
        <f t="shared" si="100"/>
        <v>0</v>
      </c>
      <c r="AF28">
        <f t="shared" si="100"/>
        <v>0</v>
      </c>
      <c r="AG28">
        <f t="shared" si="101"/>
        <v>0</v>
      </c>
      <c r="AH28">
        <f t="shared" si="101"/>
        <v>0</v>
      </c>
      <c r="AI28">
        <f t="shared" si="101"/>
        <v>0</v>
      </c>
      <c r="AJ28">
        <f t="shared" si="101"/>
        <v>0</v>
      </c>
      <c r="AK28">
        <f t="shared" si="102"/>
        <v>0</v>
      </c>
      <c r="AL28">
        <f t="shared" si="102"/>
        <v>0</v>
      </c>
      <c r="AM28">
        <f t="shared" si="102"/>
        <v>0</v>
      </c>
      <c r="AN28">
        <f t="shared" si="102"/>
        <v>0</v>
      </c>
      <c r="AO28">
        <f t="shared" si="103"/>
        <v>0</v>
      </c>
      <c r="AP28">
        <f t="shared" si="104"/>
        <v>0</v>
      </c>
      <c r="AR28" s="4">
        <f t="shared" ref="AR28" si="119">IF(G28=0,0,IF(OR(G26&gt;=4,G27&gt;=4)=TRUE,0,IF(J28=0,0,IF(AND(J27&gt;0,(((B28+D28)-(C27+E27))*24)&lt;$T$8)=TRUE,$T$8-(((B28+D28)-(C27+E27))*24),IF(AND(J26&gt;0,(((B28+D28)-(C26+E26))*24)&lt;$T$8)=TRUE,$T$8-(((B28+D28)-(C26+E26))*24),0)))))</f>
        <v>0</v>
      </c>
      <c r="AS28" s="4">
        <f t="shared" si="106"/>
        <v>22.916666666627862</v>
      </c>
      <c r="AT28">
        <f>IF(AND(G28=1,J28&gt;0)=TRUE,1,0)</f>
        <v>1</v>
      </c>
      <c r="AU28">
        <f t="shared" ref="AU28" si="120">IF(G28=2,1,0)</f>
        <v>0</v>
      </c>
      <c r="AV28">
        <f t="shared" ref="AV28" si="121">IF(G28=3,1,0)</f>
        <v>0</v>
      </c>
      <c r="AW28">
        <f t="shared" ref="AW28" si="122">IF(G28=4,1,0)</f>
        <v>0</v>
      </c>
      <c r="AX28">
        <f t="shared" ref="AX28" si="123">IF(G28=5,1,0)</f>
        <v>0</v>
      </c>
      <c r="AY28">
        <f t="shared" ref="AY28" si="124">IF(G28=6,1,0)</f>
        <v>0</v>
      </c>
      <c r="AZ28">
        <f t="shared" ref="AZ28" si="125">IF(G28=7,1,0)</f>
        <v>0</v>
      </c>
      <c r="BA28">
        <f t="shared" ref="BA28" si="126">IF(G28=8,1,0)</f>
        <v>0</v>
      </c>
      <c r="BB28">
        <f t="shared" ref="BB28" si="127">IF(G28=9,1,0)</f>
        <v>0</v>
      </c>
    </row>
    <row r="29" spans="1:57" ht="9" customHeight="1">
      <c r="A29" s="105">
        <f>B28</f>
        <v>42944</v>
      </c>
      <c r="B29" s="106">
        <f>C28</f>
        <v>42945</v>
      </c>
      <c r="C29" s="106">
        <f t="shared" si="89"/>
        <v>42945</v>
      </c>
      <c r="D29" s="107">
        <v>0</v>
      </c>
      <c r="E29" s="108">
        <v>0</v>
      </c>
      <c r="F29" s="109">
        <v>0</v>
      </c>
      <c r="G29" s="110">
        <v>1</v>
      </c>
      <c r="H29" s="110"/>
      <c r="I29" s="111"/>
      <c r="J29" s="112">
        <f t="shared" si="115"/>
        <v>0</v>
      </c>
      <c r="K29" s="112">
        <f t="shared" si="116"/>
        <v>30.583333333313931</v>
      </c>
      <c r="L29" s="112">
        <f t="shared" si="90"/>
        <v>0</v>
      </c>
      <c r="M29" s="112">
        <f t="shared" si="91"/>
        <v>0</v>
      </c>
      <c r="N29" s="112" t="b">
        <f t="shared" si="92"/>
        <v>0</v>
      </c>
      <c r="O29" s="112">
        <f t="shared" si="93"/>
        <v>0</v>
      </c>
      <c r="P29" s="112">
        <f t="shared" si="94"/>
        <v>0</v>
      </c>
      <c r="Q29" s="112">
        <f t="shared" si="95"/>
        <v>0</v>
      </c>
      <c r="R29" s="113"/>
      <c r="S29" s="113"/>
      <c r="T29" s="113"/>
      <c r="U29" s="114"/>
      <c r="V29">
        <f t="shared" si="96"/>
        <v>0</v>
      </c>
      <c r="W29">
        <f t="shared" si="96"/>
        <v>0</v>
      </c>
      <c r="X29" t="b">
        <f t="shared" si="96"/>
        <v>0</v>
      </c>
      <c r="Y29">
        <f t="shared" si="96"/>
        <v>0</v>
      </c>
      <c r="Z29">
        <f t="shared" si="97"/>
        <v>0</v>
      </c>
      <c r="AA29">
        <f t="shared" si="98"/>
        <v>0</v>
      </c>
      <c r="AB29">
        <f t="shared" si="99"/>
        <v>0</v>
      </c>
      <c r="AC29">
        <f t="shared" si="100"/>
        <v>0</v>
      </c>
      <c r="AD29">
        <f t="shared" si="100"/>
        <v>0</v>
      </c>
      <c r="AE29">
        <f t="shared" si="100"/>
        <v>0</v>
      </c>
      <c r="AF29">
        <f t="shared" si="100"/>
        <v>0</v>
      </c>
      <c r="AG29">
        <f t="shared" si="101"/>
        <v>0</v>
      </c>
      <c r="AH29">
        <f t="shared" si="101"/>
        <v>0</v>
      </c>
      <c r="AI29">
        <f t="shared" si="101"/>
        <v>0</v>
      </c>
      <c r="AJ29">
        <f t="shared" si="101"/>
        <v>0</v>
      </c>
      <c r="AK29">
        <f t="shared" si="102"/>
        <v>0</v>
      </c>
      <c r="AL29">
        <f t="shared" si="102"/>
        <v>0</v>
      </c>
      <c r="AM29">
        <f t="shared" si="102"/>
        <v>0</v>
      </c>
      <c r="AN29">
        <f t="shared" si="102"/>
        <v>0</v>
      </c>
      <c r="AO29">
        <f t="shared" si="103"/>
        <v>0</v>
      </c>
      <c r="AP29">
        <f t="shared" si="104"/>
        <v>0</v>
      </c>
      <c r="AQ29" s="4">
        <f t="shared" ref="AQ29" si="128">IF(G29=0,0,IF(OR(G28&gt;=4,G29&gt;=4)=TRUE,0,IF(AND(J28=0,J29=0)=TRUE,0,IF((AS28+AS29)&lt;=$T$9,0,IF((AS28+AS29)&gt;$T$9,IF(J29=0,IF(((C28+E28)*24)+$T$8&gt;(B30+D28)*24,IF(((((C28+E28)*24)+$T$8)-((B30+D28)*24)-AR30)&gt;0,(((C28+E28)*24)+$T$8)-((B30+D28)*24)-AR30,IF(((C29+E29)*24)+$T$8&gt;(B30+D28)*24,IF(((((C29+E29)*24)+$T$8)-((B30+D28)*24)-AR30)&gt;0,(((C29+E29)*24)+$T$8)-((B30+D28)*24)-AR30,0))))))))))</f>
        <v>9.9166666666278616</v>
      </c>
      <c r="AS29" s="4">
        <f t="shared" si="106"/>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5</v>
      </c>
      <c r="BD29">
        <f>IF(BC29&gt;13,1,0)</f>
        <v>0</v>
      </c>
      <c r="BE29">
        <f>IF($J28+$J29&gt;0,$BC27+1,0)</f>
        <v>5</v>
      </c>
    </row>
    <row r="30" spans="1:57" ht="9" customHeight="1">
      <c r="A30" s="73">
        <f t="shared" si="118"/>
        <v>42945</v>
      </c>
      <c r="B30" s="74">
        <f>B28+1</f>
        <v>42945</v>
      </c>
      <c r="C30" s="74">
        <f t="shared" si="89"/>
        <v>42945</v>
      </c>
      <c r="D30" s="75">
        <v>0</v>
      </c>
      <c r="E30" s="76">
        <v>0</v>
      </c>
      <c r="F30" s="77">
        <v>0</v>
      </c>
      <c r="G30" s="78">
        <v>1</v>
      </c>
      <c r="H30" s="78"/>
      <c r="I30" s="79"/>
      <c r="J30" s="80">
        <f t="shared" si="115"/>
        <v>0</v>
      </c>
      <c r="K30" s="80">
        <f t="shared" si="116"/>
        <v>30.583333333313931</v>
      </c>
      <c r="L30" s="80">
        <f t="shared" si="90"/>
        <v>0</v>
      </c>
      <c r="M30" s="80">
        <f t="shared" si="91"/>
        <v>0</v>
      </c>
      <c r="N30" s="80">
        <f t="shared" si="92"/>
        <v>0</v>
      </c>
      <c r="O30" s="80">
        <f t="shared" si="93"/>
        <v>0</v>
      </c>
      <c r="P30" s="80">
        <f t="shared" si="94"/>
        <v>0</v>
      </c>
      <c r="Q30" s="80">
        <f t="shared" si="95"/>
        <v>0</v>
      </c>
      <c r="R30" s="81"/>
      <c r="S30" s="81"/>
      <c r="T30" s="81"/>
      <c r="U30" s="82"/>
      <c r="V30">
        <f t="shared" si="96"/>
        <v>0</v>
      </c>
      <c r="W30">
        <f t="shared" si="96"/>
        <v>0</v>
      </c>
      <c r="X30">
        <f t="shared" si="96"/>
        <v>0</v>
      </c>
      <c r="Y30">
        <f t="shared" si="96"/>
        <v>0</v>
      </c>
      <c r="Z30">
        <f t="shared" si="97"/>
        <v>0</v>
      </c>
      <c r="AA30">
        <f t="shared" si="98"/>
        <v>0</v>
      </c>
      <c r="AB30">
        <f t="shared" si="99"/>
        <v>0</v>
      </c>
      <c r="AC30">
        <f t="shared" si="100"/>
        <v>0</v>
      </c>
      <c r="AD30">
        <f t="shared" si="100"/>
        <v>0</v>
      </c>
      <c r="AE30">
        <f t="shared" si="100"/>
        <v>0</v>
      </c>
      <c r="AF30">
        <f t="shared" si="100"/>
        <v>0</v>
      </c>
      <c r="AG30">
        <f t="shared" si="101"/>
        <v>0</v>
      </c>
      <c r="AH30">
        <f t="shared" si="101"/>
        <v>0</v>
      </c>
      <c r="AI30">
        <f t="shared" si="101"/>
        <v>0</v>
      </c>
      <c r="AJ30">
        <f t="shared" si="101"/>
        <v>0</v>
      </c>
      <c r="AK30">
        <f t="shared" si="102"/>
        <v>0</v>
      </c>
      <c r="AL30">
        <f t="shared" si="102"/>
        <v>0</v>
      </c>
      <c r="AM30">
        <f t="shared" si="102"/>
        <v>0</v>
      </c>
      <c r="AN30">
        <f t="shared" si="102"/>
        <v>0</v>
      </c>
      <c r="AO30">
        <f t="shared" si="103"/>
        <v>0</v>
      </c>
      <c r="AP30">
        <f t="shared" si="104"/>
        <v>0</v>
      </c>
      <c r="AR30" s="4">
        <f t="shared" ref="AR30" si="129">IF(G30=0,0,IF(OR(G28&gt;=4,G29&gt;=4)=TRUE,0,IF(J30=0,0,IF(AND(J29&gt;0,(((B30+D30)-(C29+E29))*24)&lt;$T$8)=TRUE,$T$8-(((B30+D30)-(C29+E29))*24),IF(AND(J28&gt;0,(((B30+D30)-(C28+E28))*24)&lt;$T$8)=TRUE,$T$8-(((B30+D30)-(C28+E28))*24),0)))))</f>
        <v>0</v>
      </c>
      <c r="AS30" s="4">
        <f t="shared" si="106"/>
        <v>0</v>
      </c>
      <c r="AT30">
        <f>IF(AND(G30=1,J30&gt;0)=TRUE,1,0)</f>
        <v>0</v>
      </c>
      <c r="AU30">
        <f t="shared" ref="AU30" si="130">IF(G30=2,1,0)</f>
        <v>0</v>
      </c>
      <c r="AV30">
        <f t="shared" ref="AV30" si="131">IF(G30=3,1,0)</f>
        <v>0</v>
      </c>
      <c r="AW30">
        <f t="shared" ref="AW30" si="132">IF(G30=4,1,0)</f>
        <v>0</v>
      </c>
      <c r="AX30">
        <f t="shared" ref="AX30" si="133">IF(G30=5,1,0)</f>
        <v>0</v>
      </c>
      <c r="AY30">
        <f t="shared" ref="AY30" si="134">IF(G30=6,1,0)</f>
        <v>0</v>
      </c>
      <c r="AZ30">
        <f t="shared" ref="AZ30" si="135">IF(G30=7,1,0)</f>
        <v>0</v>
      </c>
      <c r="BA30">
        <f t="shared" ref="BA30" si="136">IF(G30=8,1,0)</f>
        <v>0</v>
      </c>
      <c r="BB30">
        <f t="shared" ref="BB30" si="137">IF(G30=9,1,0)</f>
        <v>0</v>
      </c>
    </row>
    <row r="31" spans="1:57" ht="9" customHeight="1">
      <c r="A31" s="105">
        <f>B30</f>
        <v>42945</v>
      </c>
      <c r="B31" s="106">
        <f>C30</f>
        <v>42945</v>
      </c>
      <c r="C31" s="106">
        <f t="shared" si="89"/>
        <v>42945</v>
      </c>
      <c r="D31" s="107">
        <v>0</v>
      </c>
      <c r="E31" s="108">
        <v>0</v>
      </c>
      <c r="F31" s="109">
        <v>0</v>
      </c>
      <c r="G31" s="110">
        <v>1</v>
      </c>
      <c r="H31" s="110"/>
      <c r="I31" s="111"/>
      <c r="J31" s="112">
        <f t="shared" si="115"/>
        <v>0</v>
      </c>
      <c r="K31" s="112">
        <f t="shared" si="116"/>
        <v>30.583333333313931</v>
      </c>
      <c r="L31" s="112">
        <f t="shared" si="90"/>
        <v>0</v>
      </c>
      <c r="M31" s="112">
        <f t="shared" si="91"/>
        <v>0</v>
      </c>
      <c r="N31" s="112">
        <f t="shared" si="92"/>
        <v>0</v>
      </c>
      <c r="O31" s="112">
        <f t="shared" si="93"/>
        <v>0</v>
      </c>
      <c r="P31" s="112">
        <f t="shared" si="94"/>
        <v>0</v>
      </c>
      <c r="Q31" s="112">
        <f t="shared" si="95"/>
        <v>0</v>
      </c>
      <c r="R31" s="113"/>
      <c r="S31" s="113"/>
      <c r="T31" s="113"/>
      <c r="U31" s="114"/>
      <c r="V31">
        <f t="shared" si="96"/>
        <v>0</v>
      </c>
      <c r="W31">
        <f t="shared" si="96"/>
        <v>0</v>
      </c>
      <c r="X31">
        <f t="shared" si="96"/>
        <v>0</v>
      </c>
      <c r="Y31">
        <f t="shared" si="96"/>
        <v>0</v>
      </c>
      <c r="Z31">
        <f t="shared" si="97"/>
        <v>0</v>
      </c>
      <c r="AA31">
        <f t="shared" si="98"/>
        <v>0</v>
      </c>
      <c r="AB31">
        <f t="shared" si="99"/>
        <v>0</v>
      </c>
      <c r="AC31">
        <f t="shared" si="100"/>
        <v>0</v>
      </c>
      <c r="AD31">
        <f t="shared" si="100"/>
        <v>0</v>
      </c>
      <c r="AE31">
        <f t="shared" si="100"/>
        <v>0</v>
      </c>
      <c r="AF31">
        <f t="shared" si="100"/>
        <v>0</v>
      </c>
      <c r="AG31">
        <f t="shared" si="101"/>
        <v>0</v>
      </c>
      <c r="AH31">
        <f t="shared" si="101"/>
        <v>0</v>
      </c>
      <c r="AI31">
        <f t="shared" si="101"/>
        <v>0</v>
      </c>
      <c r="AJ31">
        <f t="shared" si="101"/>
        <v>0</v>
      </c>
      <c r="AK31">
        <f t="shared" si="102"/>
        <v>0</v>
      </c>
      <c r="AL31">
        <f t="shared" si="102"/>
        <v>0</v>
      </c>
      <c r="AM31">
        <f t="shared" si="102"/>
        <v>0</v>
      </c>
      <c r="AN31">
        <f t="shared" si="102"/>
        <v>0</v>
      </c>
      <c r="AO31">
        <f t="shared" si="103"/>
        <v>0</v>
      </c>
      <c r="AP31">
        <f t="shared" si="104"/>
        <v>0</v>
      </c>
      <c r="AQ31" s="4">
        <f t="shared" ref="AQ31" si="138">IF(G31=0,0,IF(OR(G30&gt;=4,G31&gt;=4)=TRUE,0,IF(AND(J30=0,J31=0)=TRUE,0,IF((AS30+AS31)&lt;=$T$9,0,IF((AS30+AS31)&gt;$T$9,IF(J31=0,IF(((C30+E30)*24)+$T$8&gt;(B32+D30)*24,IF(((((C30+E30)*24)+$T$8)-((B32+D30)*24)-AR32)&gt;0,(((C30+E30)*24)+$T$8)-((B32+D30)*24)-AR32,IF(((C31+E31)*24)+$T$8&gt;(B32+D30)*24,IF(((((C31+E31)*24)+$T$8)-((B32+D30)*24)-AR32)&gt;0,(((C31+E31)*24)+$T$8)-((B32+D30)*24)-AR32,0))))))))))</f>
        <v>0</v>
      </c>
      <c r="AS31" s="4">
        <f t="shared" si="106"/>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8"/>
        <v>42946</v>
      </c>
      <c r="B32" s="74">
        <f>B30+1</f>
        <v>42946</v>
      </c>
      <c r="C32" s="74">
        <f t="shared" si="89"/>
        <v>42946</v>
      </c>
      <c r="D32" s="75">
        <v>0</v>
      </c>
      <c r="E32" s="76">
        <v>0</v>
      </c>
      <c r="F32" s="77">
        <v>0</v>
      </c>
      <c r="G32" s="78">
        <v>1</v>
      </c>
      <c r="H32" s="78"/>
      <c r="I32" s="79"/>
      <c r="J32" s="80">
        <f t="shared" si="115"/>
        <v>0</v>
      </c>
      <c r="K32" s="80">
        <f t="shared" si="116"/>
        <v>30.583333333313931</v>
      </c>
      <c r="L32" s="80">
        <f t="shared" si="90"/>
        <v>0</v>
      </c>
      <c r="M32" s="80">
        <f t="shared" si="91"/>
        <v>0</v>
      </c>
      <c r="N32" s="80">
        <f t="shared" si="92"/>
        <v>0</v>
      </c>
      <c r="O32" s="80">
        <f t="shared" si="93"/>
        <v>0</v>
      </c>
      <c r="P32" s="80">
        <f t="shared" si="94"/>
        <v>0</v>
      </c>
      <c r="Q32" s="80">
        <f t="shared" si="95"/>
        <v>0</v>
      </c>
      <c r="R32" s="81"/>
      <c r="S32" s="81"/>
      <c r="T32" s="81"/>
      <c r="U32" s="82"/>
      <c r="V32">
        <f t="shared" si="96"/>
        <v>0</v>
      </c>
      <c r="W32">
        <f t="shared" si="96"/>
        <v>0</v>
      </c>
      <c r="X32">
        <f t="shared" si="96"/>
        <v>0</v>
      </c>
      <c r="Y32">
        <f t="shared" si="96"/>
        <v>0</v>
      </c>
      <c r="Z32">
        <f t="shared" si="97"/>
        <v>0</v>
      </c>
      <c r="AA32">
        <f t="shared" si="98"/>
        <v>0</v>
      </c>
      <c r="AB32">
        <f t="shared" si="99"/>
        <v>0</v>
      </c>
      <c r="AC32">
        <f t="shared" si="100"/>
        <v>0</v>
      </c>
      <c r="AD32">
        <f t="shared" si="100"/>
        <v>0</v>
      </c>
      <c r="AE32">
        <f t="shared" si="100"/>
        <v>0</v>
      </c>
      <c r="AF32">
        <f t="shared" si="100"/>
        <v>0</v>
      </c>
      <c r="AG32">
        <f t="shared" si="101"/>
        <v>0</v>
      </c>
      <c r="AH32">
        <f t="shared" si="101"/>
        <v>0</v>
      </c>
      <c r="AI32">
        <f t="shared" si="101"/>
        <v>0</v>
      </c>
      <c r="AJ32">
        <f t="shared" si="101"/>
        <v>0</v>
      </c>
      <c r="AK32">
        <f t="shared" si="102"/>
        <v>0</v>
      </c>
      <c r="AL32">
        <f t="shared" si="102"/>
        <v>0</v>
      </c>
      <c r="AM32">
        <f t="shared" si="102"/>
        <v>0</v>
      </c>
      <c r="AN32">
        <f t="shared" si="102"/>
        <v>0</v>
      </c>
      <c r="AO32">
        <f t="shared" si="103"/>
        <v>0</v>
      </c>
      <c r="AP32">
        <f t="shared" si="104"/>
        <v>0</v>
      </c>
      <c r="AR32" s="4">
        <f t="shared" ref="AR32" si="139">IF(G32=0,0,IF(OR(G30&gt;=4,G31&gt;=4)=TRUE,0,IF(J32=0,0,IF(AND(J31&gt;0,(((B32+D32)-(C31+E31))*24)&lt;$T$8)=TRUE,$T$8-(((B32+D32)-(C31+E31))*24),IF(AND(J30&gt;0,(((B32+D32)-(C30+E30))*24)&lt;$T$8)=TRUE,$T$8-(((B32+D32)-(C30+E30))*24),0)))))</f>
        <v>0</v>
      </c>
      <c r="AS32" s="4">
        <f t="shared" si="106"/>
        <v>0</v>
      </c>
      <c r="AT32">
        <f>IF(AND(G32=1,J32&gt;0)=TRUE,1,0)</f>
        <v>0</v>
      </c>
      <c r="AU32">
        <f t="shared" ref="AU32" si="140">IF(G32=2,1,0)</f>
        <v>0</v>
      </c>
      <c r="AV32">
        <f t="shared" ref="AV32" si="141">IF(G32=3,1,0)</f>
        <v>0</v>
      </c>
      <c r="AW32">
        <f t="shared" ref="AW32" si="142">IF(G32=4,1,0)</f>
        <v>0</v>
      </c>
      <c r="AX32">
        <f t="shared" ref="AX32" si="143">IF(G32=5,1,0)</f>
        <v>0</v>
      </c>
      <c r="AY32">
        <f t="shared" ref="AY32" si="144">IF(G32=6,1,0)</f>
        <v>0</v>
      </c>
      <c r="AZ32">
        <f t="shared" ref="AZ32" si="145">IF(G32=7,1,0)</f>
        <v>0</v>
      </c>
      <c r="BA32">
        <f t="shared" ref="BA32" si="146">IF(G32=8,1,0)</f>
        <v>0</v>
      </c>
      <c r="BB32">
        <f t="shared" ref="BB32" si="147">IF(G32=9,1,0)</f>
        <v>0</v>
      </c>
    </row>
    <row r="33" spans="1:57" ht="9" customHeight="1">
      <c r="A33" s="105">
        <f>B32</f>
        <v>42946</v>
      </c>
      <c r="B33" s="106">
        <f>C32</f>
        <v>42946</v>
      </c>
      <c r="C33" s="106">
        <f t="shared" si="89"/>
        <v>42946</v>
      </c>
      <c r="D33" s="107">
        <v>0</v>
      </c>
      <c r="E33" s="108">
        <v>0</v>
      </c>
      <c r="F33" s="109">
        <v>0</v>
      </c>
      <c r="G33" s="110">
        <v>1</v>
      </c>
      <c r="H33" s="110"/>
      <c r="I33" s="111"/>
      <c r="J33" s="112">
        <f t="shared" si="115"/>
        <v>0</v>
      </c>
      <c r="K33" s="112">
        <f t="shared" si="116"/>
        <v>30.583333333313931</v>
      </c>
      <c r="L33" s="112">
        <f t="shared" si="90"/>
        <v>0</v>
      </c>
      <c r="M33" s="112">
        <f t="shared" si="91"/>
        <v>0</v>
      </c>
      <c r="N33" s="112">
        <f t="shared" si="92"/>
        <v>0</v>
      </c>
      <c r="O33" s="112">
        <f t="shared" si="93"/>
        <v>0</v>
      </c>
      <c r="P33" s="112">
        <f t="shared" si="94"/>
        <v>0</v>
      </c>
      <c r="Q33" s="112">
        <f t="shared" si="95"/>
        <v>0</v>
      </c>
      <c r="R33" s="113"/>
      <c r="S33" s="113"/>
      <c r="T33" s="113"/>
      <c r="U33" s="114"/>
      <c r="V33">
        <f t="shared" si="96"/>
        <v>0</v>
      </c>
      <c r="W33">
        <f t="shared" si="96"/>
        <v>0</v>
      </c>
      <c r="X33">
        <f t="shared" si="96"/>
        <v>0</v>
      </c>
      <c r="Y33">
        <f t="shared" si="96"/>
        <v>0</v>
      </c>
      <c r="Z33">
        <f t="shared" si="97"/>
        <v>0</v>
      </c>
      <c r="AA33">
        <f t="shared" si="98"/>
        <v>0</v>
      </c>
      <c r="AB33">
        <f t="shared" si="99"/>
        <v>0</v>
      </c>
      <c r="AC33">
        <f t="shared" si="100"/>
        <v>0</v>
      </c>
      <c r="AD33">
        <f t="shared" si="100"/>
        <v>0</v>
      </c>
      <c r="AE33">
        <f t="shared" si="100"/>
        <v>0</v>
      </c>
      <c r="AF33">
        <f t="shared" si="100"/>
        <v>0</v>
      </c>
      <c r="AG33">
        <f t="shared" si="101"/>
        <v>0</v>
      </c>
      <c r="AH33">
        <f t="shared" si="101"/>
        <v>0</v>
      </c>
      <c r="AI33">
        <f t="shared" si="101"/>
        <v>0</v>
      </c>
      <c r="AJ33">
        <f t="shared" si="101"/>
        <v>0</v>
      </c>
      <c r="AK33">
        <f t="shared" si="102"/>
        <v>0</v>
      </c>
      <c r="AL33">
        <f t="shared" si="102"/>
        <v>0</v>
      </c>
      <c r="AM33">
        <f t="shared" si="102"/>
        <v>0</v>
      </c>
      <c r="AN33">
        <f t="shared" si="102"/>
        <v>0</v>
      </c>
      <c r="AO33">
        <f t="shared" si="103"/>
        <v>0</v>
      </c>
      <c r="AP33">
        <f t="shared" si="104"/>
        <v>0</v>
      </c>
      <c r="AQ33" s="4">
        <f t="shared" ref="AQ33" si="148">IF(G33=0,0,IF(OR(G32&gt;=4,G33&gt;=4)=TRUE,0,IF(AND(J32=0,J33=0)=TRUE,0,IF((AS32+AS33)&lt;=$T$9,0,IF((AS32+AS33)&gt;$T$9,IF(J33=0,IF(((C32+E32)*24)+$T$8&gt;(B34+D32)*24,IF(((((C32+E32)*24)+$T$8)-((B34+D32)*24)-AR34)&gt;0,(((C32+E32)*24)+$T$8)-((B34+D32)*24)-AR34,IF(((C33+E33)*24)+$T$8&gt;(B34+D32)*24,IF(((((C33+E33)*24)+$T$8)-((B34+D32)*24)-AR34)&gt;0,(((C33+E33)*24)+$T$8)-((B34+D32)*24)-AR34,0))))))))))</f>
        <v>0</v>
      </c>
      <c r="AS33" s="4">
        <f t="shared" si="106"/>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8"/>
        <v>42947</v>
      </c>
      <c r="B34" s="74">
        <f>B32+1</f>
        <v>42947</v>
      </c>
      <c r="C34" s="74">
        <f t="shared" si="89"/>
        <v>42948</v>
      </c>
      <c r="D34" s="75">
        <v>0.79166666666666663</v>
      </c>
      <c r="E34" s="76">
        <v>0.34375</v>
      </c>
      <c r="F34" s="77">
        <v>1</v>
      </c>
      <c r="G34" s="78">
        <v>1</v>
      </c>
      <c r="H34" s="78"/>
      <c r="I34" s="79"/>
      <c r="J34" s="80">
        <f t="shared" si="115"/>
        <v>13.250000000058208</v>
      </c>
      <c r="K34" s="80">
        <f t="shared" si="116"/>
        <v>43.833333333372138</v>
      </c>
      <c r="L34" s="80">
        <f t="shared" si="90"/>
        <v>0</v>
      </c>
      <c r="M34" s="80">
        <f t="shared" si="91"/>
        <v>5.0000000000582077</v>
      </c>
      <c r="N34" s="80">
        <f t="shared" si="92"/>
        <v>4.4166666666278616</v>
      </c>
      <c r="O34" s="80">
        <f t="shared" si="93"/>
        <v>3.8333333333721384</v>
      </c>
      <c r="P34" s="80">
        <f t="shared" si="94"/>
        <v>0</v>
      </c>
      <c r="Q34" s="80">
        <f t="shared" si="95"/>
        <v>0</v>
      </c>
      <c r="R34" s="81"/>
      <c r="S34" s="81"/>
      <c r="T34" s="81"/>
      <c r="U34" s="82"/>
      <c r="V34">
        <f t="shared" si="96"/>
        <v>0</v>
      </c>
      <c r="W34">
        <f t="shared" si="96"/>
        <v>5.0000000000582077</v>
      </c>
      <c r="X34">
        <f t="shared" si="96"/>
        <v>4.4166666666278616</v>
      </c>
      <c r="Y34">
        <f t="shared" si="96"/>
        <v>3.8333333333721384</v>
      </c>
      <c r="Z34">
        <f t="shared" si="97"/>
        <v>0</v>
      </c>
      <c r="AA34">
        <f t="shared" si="98"/>
        <v>0</v>
      </c>
      <c r="AB34">
        <f t="shared" si="99"/>
        <v>0</v>
      </c>
      <c r="AC34">
        <f t="shared" si="100"/>
        <v>0</v>
      </c>
      <c r="AD34">
        <f t="shared" si="100"/>
        <v>0</v>
      </c>
      <c r="AE34">
        <f t="shared" si="100"/>
        <v>0</v>
      </c>
      <c r="AF34">
        <f t="shared" si="100"/>
        <v>0</v>
      </c>
      <c r="AG34">
        <f t="shared" si="101"/>
        <v>0</v>
      </c>
      <c r="AH34">
        <f t="shared" si="101"/>
        <v>0</v>
      </c>
      <c r="AI34">
        <f t="shared" si="101"/>
        <v>0</v>
      </c>
      <c r="AJ34">
        <f t="shared" si="101"/>
        <v>0</v>
      </c>
      <c r="AK34">
        <f t="shared" si="102"/>
        <v>0</v>
      </c>
      <c r="AL34">
        <f t="shared" si="102"/>
        <v>0</v>
      </c>
      <c r="AM34">
        <f t="shared" si="102"/>
        <v>0</v>
      </c>
      <c r="AN34">
        <f t="shared" si="102"/>
        <v>0</v>
      </c>
      <c r="AO34">
        <f t="shared" si="103"/>
        <v>0</v>
      </c>
      <c r="AP34">
        <f t="shared" si="104"/>
        <v>0</v>
      </c>
      <c r="AR34" s="4">
        <f t="shared" ref="AR34" si="149">IF(G34=0,0,IF(OR(G32&gt;=4,G33&gt;=4)=TRUE,0,IF(J34=0,0,IF(AND(J33&gt;0,(((B34+D34)-(C33+E33))*24)&lt;$T$8)=TRUE,$T$8-(((B34+D34)-(C33+E33))*24),IF(AND(J32&gt;0,(((B34+D34)-(C32+E32))*24)&lt;$T$8)=TRUE,$T$8-(((B34+D34)-(C32+E32))*24),0)))))</f>
        <v>0</v>
      </c>
      <c r="AS34" s="4">
        <f t="shared" si="106"/>
        <v>13.250000000058208</v>
      </c>
      <c r="AT34">
        <f>IF(AND(G34=1,J34&gt;0)=TRUE,1,0)</f>
        <v>1</v>
      </c>
      <c r="AU34">
        <f t="shared" ref="AU34" si="150">IF(G34=2,1,0)</f>
        <v>0</v>
      </c>
      <c r="AV34">
        <f t="shared" ref="AV34" si="151">IF(G34=3,1,0)</f>
        <v>0</v>
      </c>
      <c r="AW34">
        <f t="shared" ref="AW34" si="152">IF(G34=4,1,0)</f>
        <v>0</v>
      </c>
      <c r="AX34">
        <f t="shared" ref="AX34" si="153">IF(G34=5,1,0)</f>
        <v>0</v>
      </c>
      <c r="AY34">
        <f t="shared" ref="AY34" si="154">IF(G34=6,1,0)</f>
        <v>0</v>
      </c>
      <c r="AZ34">
        <f t="shared" ref="AZ34" si="155">IF(G34=7,1,0)</f>
        <v>0</v>
      </c>
      <c r="BA34">
        <f t="shared" ref="BA34" si="156">IF(G34=8,1,0)</f>
        <v>0</v>
      </c>
      <c r="BB34">
        <f t="shared" ref="BB34" si="157">IF(G34=9,1,0)</f>
        <v>0</v>
      </c>
    </row>
    <row r="35" spans="1:57" ht="9" customHeight="1">
      <c r="A35" s="105">
        <f>B34</f>
        <v>42947</v>
      </c>
      <c r="B35" s="106">
        <f>C34</f>
        <v>42948</v>
      </c>
      <c r="C35" s="106">
        <f t="shared" si="89"/>
        <v>42948</v>
      </c>
      <c r="D35" s="107">
        <v>0</v>
      </c>
      <c r="E35" s="108">
        <v>0</v>
      </c>
      <c r="F35" s="109">
        <v>0</v>
      </c>
      <c r="G35" s="110">
        <v>1</v>
      </c>
      <c r="H35" s="110"/>
      <c r="I35" s="111"/>
      <c r="J35" s="112">
        <f t="shared" si="115"/>
        <v>0</v>
      </c>
      <c r="K35" s="112">
        <f t="shared" si="116"/>
        <v>43.833333333372138</v>
      </c>
      <c r="L35" s="112">
        <f t="shared" si="90"/>
        <v>0</v>
      </c>
      <c r="M35" s="112">
        <f t="shared" si="91"/>
        <v>0</v>
      </c>
      <c r="N35" s="112">
        <f t="shared" si="92"/>
        <v>0</v>
      </c>
      <c r="O35" s="112">
        <f t="shared" si="93"/>
        <v>0</v>
      </c>
      <c r="P35" s="112">
        <f t="shared" si="94"/>
        <v>0</v>
      </c>
      <c r="Q35" s="112">
        <f t="shared" si="95"/>
        <v>0</v>
      </c>
      <c r="R35" s="113"/>
      <c r="S35" s="113"/>
      <c r="T35" s="113"/>
      <c r="U35" s="114"/>
      <c r="V35">
        <f t="shared" si="96"/>
        <v>0</v>
      </c>
      <c r="W35">
        <f t="shared" si="96"/>
        <v>0</v>
      </c>
      <c r="X35">
        <f t="shared" si="96"/>
        <v>0</v>
      </c>
      <c r="Y35">
        <f t="shared" si="96"/>
        <v>0</v>
      </c>
      <c r="Z35">
        <f t="shared" si="97"/>
        <v>0</v>
      </c>
      <c r="AA35">
        <f t="shared" si="98"/>
        <v>0</v>
      </c>
      <c r="AB35">
        <f t="shared" si="99"/>
        <v>0</v>
      </c>
      <c r="AC35">
        <f t="shared" si="100"/>
        <v>0</v>
      </c>
      <c r="AD35">
        <f t="shared" si="100"/>
        <v>0</v>
      </c>
      <c r="AE35">
        <f t="shared" si="100"/>
        <v>0</v>
      </c>
      <c r="AF35">
        <f t="shared" si="100"/>
        <v>0</v>
      </c>
      <c r="AG35">
        <f t="shared" si="101"/>
        <v>0</v>
      </c>
      <c r="AH35">
        <f t="shared" si="101"/>
        <v>0</v>
      </c>
      <c r="AI35">
        <f t="shared" si="101"/>
        <v>0</v>
      </c>
      <c r="AJ35">
        <f t="shared" si="101"/>
        <v>0</v>
      </c>
      <c r="AK35">
        <f t="shared" si="102"/>
        <v>0</v>
      </c>
      <c r="AL35">
        <f t="shared" si="102"/>
        <v>0</v>
      </c>
      <c r="AM35">
        <f t="shared" si="102"/>
        <v>0</v>
      </c>
      <c r="AN35">
        <f t="shared" si="102"/>
        <v>0</v>
      </c>
      <c r="AO35">
        <f t="shared" si="103"/>
        <v>0</v>
      </c>
      <c r="AP35">
        <f t="shared" si="104"/>
        <v>0</v>
      </c>
      <c r="AQ35" s="4" t="b">
        <f t="shared" ref="AQ35" si="158">IF(G35=0,0,IF(OR(G34&gt;=4,G35&gt;=4)=TRUE,0,IF(AND(J34=0,J35=0)=TRUE,0,IF((AS34+AS35)&lt;=$T$9,0,IF((AS34+AS35)&gt;$T$9,IF(J35=0,IF(((C34+E34)*24)+$T$8&gt;(B36+D34)*24,IF(((((C34+E34)*24)+$T$8)-((B36+D34)*24)-AR36)&gt;0,(((C34+E34)*24)+$T$8)-((B36+D34)*24)-AR36,IF(((C35+E35)*24)+$T$8&gt;(B36+D34)*24,IF(((((C35+E35)*24)+$T$8)-((B36+D34)*24)-AR36)&gt;0,(((C35+E35)*24)+$T$8)-((B36+D34)*24)-AR36,0))))))))))</f>
        <v>0</v>
      </c>
      <c r="AS35" s="4">
        <f t="shared" si="106"/>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1</v>
      </c>
      <c r="BD35">
        <f>IF(BC35&gt;13,1,0)</f>
        <v>0</v>
      </c>
      <c r="BE35">
        <f>IF($J34+$J35&gt;0,$BC33+1,0)</f>
        <v>1</v>
      </c>
    </row>
    <row r="36" spans="1:57" ht="9" customHeight="1">
      <c r="A36" s="73">
        <f t="shared" si="118"/>
        <v>42948</v>
      </c>
      <c r="B36" s="74">
        <f>B34+1</f>
        <v>42948</v>
      </c>
      <c r="C36" s="74">
        <f t="shared" si="89"/>
        <v>42949</v>
      </c>
      <c r="D36" s="75">
        <v>0.79166666666666663</v>
      </c>
      <c r="E36" s="76">
        <v>0.24305555555555555</v>
      </c>
      <c r="F36" s="77">
        <v>1</v>
      </c>
      <c r="G36" s="78">
        <v>1</v>
      </c>
      <c r="H36" s="78"/>
      <c r="I36" s="79"/>
      <c r="J36" s="80">
        <f t="shared" si="115"/>
        <v>10.833333333372138</v>
      </c>
      <c r="K36" s="80">
        <f t="shared" si="116"/>
        <v>54.666666666744277</v>
      </c>
      <c r="L36" s="80">
        <f t="shared" si="90"/>
        <v>0</v>
      </c>
      <c r="M36" s="80">
        <f t="shared" si="91"/>
        <v>0</v>
      </c>
      <c r="N36" s="80">
        <f t="shared" si="92"/>
        <v>0</v>
      </c>
      <c r="O36" s="80">
        <f t="shared" si="93"/>
        <v>10.833333333372138</v>
      </c>
      <c r="P36" s="80">
        <f t="shared" si="94"/>
        <v>0</v>
      </c>
      <c r="Q36" s="80">
        <f t="shared" si="95"/>
        <v>0</v>
      </c>
      <c r="R36" s="81"/>
      <c r="S36" s="81"/>
      <c r="T36" s="81"/>
      <c r="U36" s="82"/>
      <c r="V36">
        <f t="shared" si="96"/>
        <v>0</v>
      </c>
      <c r="W36">
        <f t="shared" si="96"/>
        <v>0</v>
      </c>
      <c r="X36">
        <f t="shared" si="96"/>
        <v>0</v>
      </c>
      <c r="Y36">
        <f t="shared" si="96"/>
        <v>10.833333333372138</v>
      </c>
      <c r="Z36">
        <f t="shared" si="97"/>
        <v>0</v>
      </c>
      <c r="AA36">
        <f t="shared" si="98"/>
        <v>0</v>
      </c>
      <c r="AB36">
        <f t="shared" si="99"/>
        <v>0</v>
      </c>
      <c r="AC36">
        <f t="shared" si="100"/>
        <v>0</v>
      </c>
      <c r="AD36">
        <f t="shared" si="100"/>
        <v>0</v>
      </c>
      <c r="AE36">
        <f t="shared" si="100"/>
        <v>0</v>
      </c>
      <c r="AF36">
        <f t="shared" si="100"/>
        <v>0</v>
      </c>
      <c r="AG36">
        <f t="shared" si="101"/>
        <v>0</v>
      </c>
      <c r="AH36">
        <f t="shared" si="101"/>
        <v>0</v>
      </c>
      <c r="AI36">
        <f t="shared" si="101"/>
        <v>0</v>
      </c>
      <c r="AJ36">
        <f t="shared" si="101"/>
        <v>0</v>
      </c>
      <c r="AK36">
        <f t="shared" si="102"/>
        <v>0</v>
      </c>
      <c r="AL36">
        <f t="shared" si="102"/>
        <v>0</v>
      </c>
      <c r="AM36">
        <f t="shared" si="102"/>
        <v>0</v>
      </c>
      <c r="AN36">
        <f t="shared" si="102"/>
        <v>0</v>
      </c>
      <c r="AO36">
        <f t="shared" si="103"/>
        <v>0</v>
      </c>
      <c r="AP36">
        <f t="shared" si="104"/>
        <v>0</v>
      </c>
      <c r="AR36" s="4">
        <f t="shared" ref="AR36" si="159">IF(G36=0,0,IF(OR(G34&gt;=4,G35&gt;=4)=TRUE,0,IF(J36=0,0,IF(AND(J35&gt;0,(((B36+D36)-(C35+E35))*24)&lt;$T$8)=TRUE,$T$8-(((B36+D36)-(C35+E35))*24),IF(AND(J34&gt;0,(((B36+D36)-(C34+E34))*24)&lt;$T$8)=TRUE,$T$8-(((B36+D36)-(C34+E34))*24),0)))))</f>
        <v>0.25000000005820766</v>
      </c>
      <c r="AS36" s="4">
        <f t="shared" si="106"/>
        <v>10.833333333372138</v>
      </c>
      <c r="AT36">
        <f>IF(AND(G36=1,J36&gt;0)=TRUE,1,0)</f>
        <v>1</v>
      </c>
      <c r="AU36">
        <f t="shared" ref="AU36" si="160">IF(G36=2,1,0)</f>
        <v>0</v>
      </c>
      <c r="AV36">
        <f t="shared" ref="AV36" si="161">IF(G36=3,1,0)</f>
        <v>0</v>
      </c>
      <c r="AW36">
        <f t="shared" ref="AW36" si="162">IF(G36=4,1,0)</f>
        <v>0</v>
      </c>
      <c r="AX36">
        <f t="shared" ref="AX36" si="163">IF(G36=5,1,0)</f>
        <v>0</v>
      </c>
      <c r="AY36">
        <f t="shared" ref="AY36" si="164">IF(G36=6,1,0)</f>
        <v>0</v>
      </c>
      <c r="AZ36">
        <f t="shared" ref="AZ36" si="165">IF(G36=7,1,0)</f>
        <v>0</v>
      </c>
      <c r="BA36">
        <f t="shared" ref="BA36" si="166">IF(G36=8,1,0)</f>
        <v>0</v>
      </c>
      <c r="BB36">
        <f t="shared" ref="BB36" si="167">IF(G36=9,1,0)</f>
        <v>0</v>
      </c>
    </row>
    <row r="37" spans="1:57" ht="9" customHeight="1">
      <c r="A37" s="105">
        <f>B36</f>
        <v>42948</v>
      </c>
      <c r="B37" s="106">
        <f>C36</f>
        <v>42949</v>
      </c>
      <c r="C37" s="106">
        <f t="shared" si="89"/>
        <v>42949</v>
      </c>
      <c r="D37" s="107">
        <v>0</v>
      </c>
      <c r="E37" s="108">
        <v>0</v>
      </c>
      <c r="F37" s="109">
        <v>0</v>
      </c>
      <c r="G37" s="110">
        <v>1</v>
      </c>
      <c r="H37" s="110"/>
      <c r="I37" s="111"/>
      <c r="J37" s="112">
        <f t="shared" si="115"/>
        <v>0</v>
      </c>
      <c r="K37" s="112">
        <f t="shared" si="116"/>
        <v>54.666666666744277</v>
      </c>
      <c r="L37" s="112">
        <f t="shared" si="90"/>
        <v>0</v>
      </c>
      <c r="M37" s="112">
        <f t="shared" si="91"/>
        <v>0</v>
      </c>
      <c r="N37" s="112">
        <f t="shared" si="92"/>
        <v>0</v>
      </c>
      <c r="O37" s="112">
        <f t="shared" si="93"/>
        <v>0</v>
      </c>
      <c r="P37" s="112">
        <f t="shared" si="94"/>
        <v>0</v>
      </c>
      <c r="Q37" s="112">
        <f t="shared" si="95"/>
        <v>0</v>
      </c>
      <c r="R37" s="113"/>
      <c r="S37" s="113"/>
      <c r="T37" s="113"/>
      <c r="U37" s="114"/>
      <c r="V37">
        <f t="shared" si="96"/>
        <v>0</v>
      </c>
      <c r="W37">
        <f t="shared" si="96"/>
        <v>0</v>
      </c>
      <c r="X37">
        <f t="shared" si="96"/>
        <v>0</v>
      </c>
      <c r="Y37">
        <f t="shared" si="96"/>
        <v>0</v>
      </c>
      <c r="Z37">
        <f t="shared" si="97"/>
        <v>0</v>
      </c>
      <c r="AA37">
        <f t="shared" si="98"/>
        <v>0</v>
      </c>
      <c r="AB37">
        <f t="shared" si="99"/>
        <v>0</v>
      </c>
      <c r="AC37">
        <f t="shared" si="100"/>
        <v>0</v>
      </c>
      <c r="AD37">
        <f t="shared" si="100"/>
        <v>0</v>
      </c>
      <c r="AE37">
        <f t="shared" si="100"/>
        <v>0</v>
      </c>
      <c r="AF37">
        <f t="shared" si="100"/>
        <v>0</v>
      </c>
      <c r="AG37">
        <f t="shared" si="101"/>
        <v>0</v>
      </c>
      <c r="AH37">
        <f t="shared" si="101"/>
        <v>0</v>
      </c>
      <c r="AI37">
        <f t="shared" si="101"/>
        <v>0</v>
      </c>
      <c r="AJ37">
        <f t="shared" si="101"/>
        <v>0</v>
      </c>
      <c r="AK37">
        <f t="shared" si="102"/>
        <v>0</v>
      </c>
      <c r="AL37">
        <f t="shared" si="102"/>
        <v>0</v>
      </c>
      <c r="AM37">
        <f t="shared" si="102"/>
        <v>0</v>
      </c>
      <c r="AN37">
        <f t="shared" si="102"/>
        <v>0</v>
      </c>
      <c r="AO37">
        <f t="shared" si="103"/>
        <v>0</v>
      </c>
      <c r="AP37">
        <f t="shared" si="104"/>
        <v>0</v>
      </c>
      <c r="AQ37" s="4">
        <f t="shared" ref="AQ37" si="168">IF(G37=0,0,IF(OR(G36&gt;=4,G37&gt;=4)=TRUE,0,IF(AND(J36=0,J37=0)=TRUE,0,IF((AS36+AS37)&lt;=$T$9,0,IF((AS36+AS37)&gt;$T$9,IF(J37=0,IF(((C36+E36)*24)+$T$8&gt;(B38+D36)*24,IF(((((C36+E36)*24)+$T$8)-((B38+D36)*24)-AR38)&gt;0,(((C36+E36)*24)+$T$8)-((B38+D36)*24)-AR38,IF(((C37+E37)*24)+$T$8&gt;(B38+D36)*24,IF(((((C37+E37)*24)+$T$8)-((B38+D36)*24)-AR38)&gt;0,(((C37+E37)*24)+$T$8)-((B38+D36)*24)-AR38,0))))))))))</f>
        <v>0</v>
      </c>
      <c r="AS37" s="4">
        <f t="shared" si="106"/>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2</v>
      </c>
      <c r="BD37">
        <f>IF(BC37&gt;13,1,0)</f>
        <v>0</v>
      </c>
      <c r="BE37">
        <f>IF($J36+$J37&gt;0,$BC35+1,0)</f>
        <v>2</v>
      </c>
    </row>
    <row r="38" spans="1:57" ht="9" customHeight="1">
      <c r="A38" s="73">
        <f t="shared" ref="A38" si="169">B38</f>
        <v>42949</v>
      </c>
      <c r="B38" s="74">
        <f>B36+1</f>
        <v>42949</v>
      </c>
      <c r="C38" s="74">
        <f t="shared" si="89"/>
        <v>42949</v>
      </c>
      <c r="D38" s="75">
        <v>0.70833333333333337</v>
      </c>
      <c r="E38" s="76">
        <v>0.9375</v>
      </c>
      <c r="F38" s="77">
        <v>0</v>
      </c>
      <c r="G38" s="78">
        <v>1</v>
      </c>
      <c r="H38" s="78"/>
      <c r="I38" s="79"/>
      <c r="J38" s="80">
        <f t="shared" si="115"/>
        <v>5.4999999999417923</v>
      </c>
      <c r="K38" s="80">
        <f t="shared" si="116"/>
        <v>60.166666666686069</v>
      </c>
      <c r="L38" s="80">
        <f t="shared" si="90"/>
        <v>0</v>
      </c>
      <c r="M38" s="80">
        <f t="shared" si="91"/>
        <v>0</v>
      </c>
      <c r="N38" s="80">
        <f t="shared" si="92"/>
        <v>0</v>
      </c>
      <c r="O38" s="80">
        <f t="shared" si="93"/>
        <v>5.4999999999417923</v>
      </c>
      <c r="P38" s="80">
        <f t="shared" si="94"/>
        <v>0</v>
      </c>
      <c r="Q38" s="80">
        <f t="shared" si="95"/>
        <v>0</v>
      </c>
      <c r="R38" s="81"/>
      <c r="S38" s="81"/>
      <c r="T38" s="81"/>
      <c r="U38" s="82"/>
      <c r="V38">
        <f t="shared" si="96"/>
        <v>0</v>
      </c>
      <c r="W38">
        <f t="shared" si="96"/>
        <v>0</v>
      </c>
      <c r="X38">
        <f t="shared" si="96"/>
        <v>0</v>
      </c>
      <c r="Y38">
        <f t="shared" si="96"/>
        <v>5.4999999999417923</v>
      </c>
      <c r="Z38">
        <f t="shared" si="97"/>
        <v>0</v>
      </c>
      <c r="AA38">
        <f t="shared" si="98"/>
        <v>0</v>
      </c>
      <c r="AB38">
        <f t="shared" si="99"/>
        <v>0</v>
      </c>
      <c r="AC38">
        <f t="shared" si="100"/>
        <v>0</v>
      </c>
      <c r="AD38">
        <f t="shared" si="100"/>
        <v>0</v>
      </c>
      <c r="AE38">
        <f t="shared" si="100"/>
        <v>0</v>
      </c>
      <c r="AF38">
        <f t="shared" si="100"/>
        <v>0</v>
      </c>
      <c r="AG38">
        <f t="shared" si="101"/>
        <v>0</v>
      </c>
      <c r="AH38">
        <f t="shared" si="101"/>
        <v>0</v>
      </c>
      <c r="AI38">
        <f t="shared" si="101"/>
        <v>0</v>
      </c>
      <c r="AJ38">
        <f t="shared" si="101"/>
        <v>0</v>
      </c>
      <c r="AK38">
        <f t="shared" si="102"/>
        <v>0</v>
      </c>
      <c r="AL38">
        <f t="shared" si="102"/>
        <v>0</v>
      </c>
      <c r="AM38">
        <f t="shared" si="102"/>
        <v>0</v>
      </c>
      <c r="AN38">
        <f t="shared" si="102"/>
        <v>0</v>
      </c>
      <c r="AO38">
        <f t="shared" si="103"/>
        <v>0</v>
      </c>
      <c r="AP38">
        <f t="shared" si="104"/>
        <v>0</v>
      </c>
      <c r="AR38" s="4">
        <f t="shared" ref="AR38" si="170">IF(G38=0,0,IF(OR(G36&gt;=4,G37&gt;=4)=TRUE,0,IF(J38=0,0,IF(AND(J37&gt;0,(((B38+D38)-(C37+E37))*24)&lt;$T$8)=TRUE,$T$8-(((B38+D38)-(C37+E37))*24),IF(AND(J36&gt;0,(((B38+D38)-(C36+E36))*24)&lt;$T$8)=TRUE,$T$8-(((B38+D38)-(C36+E36))*24),0)))))</f>
        <v>0</v>
      </c>
      <c r="AS38" s="4">
        <f t="shared" si="106"/>
        <v>5.4999999999417923</v>
      </c>
      <c r="AT38">
        <f>IF(AND(G38=1,J38&gt;0)=TRUE,1,0)</f>
        <v>1</v>
      </c>
      <c r="AU38">
        <f t="shared" ref="AU38" si="171">IF(G38=2,1,0)</f>
        <v>0</v>
      </c>
      <c r="AV38">
        <f t="shared" ref="AV38" si="172">IF(G38=3,1,0)</f>
        <v>0</v>
      </c>
      <c r="AW38">
        <f t="shared" ref="AW38" si="173">IF(G38=4,1,0)</f>
        <v>0</v>
      </c>
      <c r="AX38">
        <f t="shared" ref="AX38" si="174">IF(G38=5,1,0)</f>
        <v>0</v>
      </c>
      <c r="AY38">
        <f t="shared" ref="AY38" si="175">IF(G38=6,1,0)</f>
        <v>0</v>
      </c>
      <c r="AZ38">
        <f t="shared" ref="AZ38" si="176">IF(G38=7,1,0)</f>
        <v>0</v>
      </c>
      <c r="BA38">
        <f t="shared" ref="BA38" si="177">IF(G38=8,1,0)</f>
        <v>0</v>
      </c>
      <c r="BB38">
        <f t="shared" ref="BB38" si="178">IF(G38=9,1,0)</f>
        <v>0</v>
      </c>
    </row>
    <row r="39" spans="1:57" ht="9" customHeight="1">
      <c r="A39" s="83">
        <f>B38</f>
        <v>42949</v>
      </c>
      <c r="B39" s="84">
        <f>C38</f>
        <v>42949</v>
      </c>
      <c r="C39" s="84">
        <f t="shared" si="89"/>
        <v>42949</v>
      </c>
      <c r="D39" s="85">
        <v>0</v>
      </c>
      <c r="E39" s="86">
        <v>0</v>
      </c>
      <c r="F39" s="87">
        <v>0</v>
      </c>
      <c r="G39" s="88">
        <v>1</v>
      </c>
      <c r="H39" s="88"/>
      <c r="I39" s="89"/>
      <c r="J39" s="90">
        <f t="shared" si="115"/>
        <v>0</v>
      </c>
      <c r="K39" s="90">
        <f t="shared" si="116"/>
        <v>60.166666666686069</v>
      </c>
      <c r="L39" s="90">
        <f t="shared" si="90"/>
        <v>0</v>
      </c>
      <c r="M39" s="90">
        <f t="shared" si="91"/>
        <v>0</v>
      </c>
      <c r="N39" s="90">
        <f t="shared" si="92"/>
        <v>0</v>
      </c>
      <c r="O39" s="90">
        <f t="shared" si="93"/>
        <v>0</v>
      </c>
      <c r="P39" s="90">
        <f t="shared" si="94"/>
        <v>0</v>
      </c>
      <c r="Q39" s="90">
        <f t="shared" si="95"/>
        <v>0</v>
      </c>
      <c r="R39" s="91"/>
      <c r="S39" s="91"/>
      <c r="T39" s="91"/>
      <c r="U39" s="92"/>
      <c r="V39">
        <f t="shared" si="96"/>
        <v>0</v>
      </c>
      <c r="W39">
        <f t="shared" si="96"/>
        <v>0</v>
      </c>
      <c r="X39">
        <f t="shared" si="96"/>
        <v>0</v>
      </c>
      <c r="Y39">
        <f t="shared" si="96"/>
        <v>0</v>
      </c>
      <c r="Z39">
        <f t="shared" si="97"/>
        <v>0</v>
      </c>
      <c r="AA39">
        <f t="shared" si="98"/>
        <v>0</v>
      </c>
      <c r="AB39">
        <f t="shared" si="99"/>
        <v>0</v>
      </c>
      <c r="AC39">
        <f t="shared" si="100"/>
        <v>0</v>
      </c>
      <c r="AD39">
        <f t="shared" si="100"/>
        <v>0</v>
      </c>
      <c r="AE39">
        <f t="shared" si="100"/>
        <v>0</v>
      </c>
      <c r="AF39">
        <f t="shared" si="100"/>
        <v>0</v>
      </c>
      <c r="AG39">
        <f t="shared" si="101"/>
        <v>0</v>
      </c>
      <c r="AH39">
        <f t="shared" si="101"/>
        <v>0</v>
      </c>
      <c r="AI39">
        <f t="shared" si="101"/>
        <v>0</v>
      </c>
      <c r="AJ39">
        <f t="shared" si="101"/>
        <v>0</v>
      </c>
      <c r="AK39">
        <f t="shared" si="102"/>
        <v>0</v>
      </c>
      <c r="AL39">
        <f t="shared" si="102"/>
        <v>0</v>
      </c>
      <c r="AM39">
        <f t="shared" si="102"/>
        <v>0</v>
      </c>
      <c r="AN39">
        <f t="shared" si="102"/>
        <v>0</v>
      </c>
      <c r="AO39">
        <f t="shared" si="103"/>
        <v>0</v>
      </c>
      <c r="AP39">
        <f t="shared" si="104"/>
        <v>0</v>
      </c>
      <c r="AQ39" s="4">
        <f t="shared" ref="AQ39" si="179">IF(G39=0,0,IF(OR(G38&gt;=4,G39&gt;=4)=TRUE,0,IF(AND(J38=0,J39=0)=TRUE,0,IF((AS38+AS39)&lt;=$T$9,0,IF((AS38+AS39)&gt;$T$9,IF(J39=0,IF(((C38+E38)*24)+$T$8&gt;(B40+D38)*24,IF(((((C38+E38)*24)+$T$8)-((B40+D38)*24)-AR40)&gt;0,(((C38+E38)*24)+$T$8)-((B40+D38)*24)-AR40,IF(((C39+E39)*24)+$T$8&gt;(B40+D38)*24,IF(((((C39+E39)*24)+$T$8)-((B40+D38)*24)-AR40)&gt;0,(((C39+E39)*24)+$T$8)-((B40+D38)*24)-AR40,0))))))))))</f>
        <v>0</v>
      </c>
      <c r="AS39" s="4">
        <f t="shared" si="106"/>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3</v>
      </c>
      <c r="BD39">
        <f>IF(BC39&gt;13,1,0)</f>
        <v>0</v>
      </c>
      <c r="BE39">
        <f>IF($J38+$J39&gt;0,$BC37+1,0)</f>
        <v>3</v>
      </c>
    </row>
    <row r="40" spans="1:57" ht="9" customHeight="1">
      <c r="A40" s="62">
        <f>B40</f>
        <v>42950</v>
      </c>
      <c r="B40" s="64">
        <f>B38+1</f>
        <v>42950</v>
      </c>
      <c r="C40" s="64">
        <f t="shared" ref="C40:C53" si="180">B40+F40</f>
        <v>42951</v>
      </c>
      <c r="D40" s="65">
        <v>0.79166666666666663</v>
      </c>
      <c r="E40" s="66">
        <v>6.25E-2</v>
      </c>
      <c r="F40" s="67">
        <v>1</v>
      </c>
      <c r="G40" s="68">
        <v>1</v>
      </c>
      <c r="H40" s="68"/>
      <c r="I40" s="69"/>
      <c r="J40" s="70">
        <f>((C40+E40)-(B40+D40))*24</f>
        <v>6.5000000000582077</v>
      </c>
      <c r="K40" s="70">
        <f>IF(OR(G40=4,G40&gt;=8)=TRUE,0,J40)</f>
        <v>6.5000000000582077</v>
      </c>
      <c r="L40" s="70">
        <f t="shared" ref="L40:L53" si="181">IF(J40-(O40+N40+M40+P40+Q40)&lt;0,0,J40-(O40+N40+M40+P40+Q40))</f>
        <v>0</v>
      </c>
      <c r="M40" s="70">
        <f t="shared" ref="M40:M53" si="182">IF(Q40+P40&gt;0,0,IF(K40-J40&gt;$O$9,0,IF((B40+D40)&gt;(B40+$O$2),J40-O40-N40,IF(((((C40+E40)*24)-((B40+$O$2)*24)))-O40-N40&gt;0,((((C40+E40)*24)-((B40+$O$2)*24)))-O40-N40,0))))</f>
        <v>5.0000000000582077</v>
      </c>
      <c r="N40" s="70">
        <f t="shared" ref="N40:N53" si="183">IF(Q40+P40&gt;0,0,IF(K40-J40&gt;$O$9,0,IF(WEEKDAY(A40,2)&gt;5,J40-O40,IF((B40+D40)&gt;(B40+$O$3),J40-O40,IF(((C40+E40)&gt;(B40+$O$3)),IF(((((C40+E40)-(B40+$O$3))*24)-O40)&gt;0,(((C40+E40)-(B40+$O$3))*24)-O40,0))))))</f>
        <v>1.5</v>
      </c>
      <c r="O40" s="70">
        <f t="shared" ref="O40:O53" si="184">IF(Q40+P40&gt;0,0,IF((K40-J40)&gt;=$O$9,J40,IF(K40&gt;$O$9,K40-$O$9,0)))</f>
        <v>0</v>
      </c>
      <c r="P40" s="70">
        <f t="shared" ref="P40:P53" si="185">IF(G40=2,J40,0)</f>
        <v>0</v>
      </c>
      <c r="Q40" s="70">
        <f t="shared" ref="Q40:Q53" si="186">IF(G40=3,J40,0)</f>
        <v>0</v>
      </c>
      <c r="R40" s="71"/>
      <c r="S40" s="71"/>
      <c r="T40" s="71"/>
      <c r="U40" s="72"/>
      <c r="V40">
        <f t="shared" ref="V40:Y53" si="187">IF($G40=1,L40,0)</f>
        <v>0</v>
      </c>
      <c r="W40">
        <f t="shared" si="187"/>
        <v>5.0000000000582077</v>
      </c>
      <c r="X40">
        <f t="shared" si="187"/>
        <v>1.5</v>
      </c>
      <c r="Y40">
        <f t="shared" si="187"/>
        <v>0</v>
      </c>
      <c r="Z40">
        <f t="shared" ref="Z40:Z53" si="188">IF($G40=2,P40,0)</f>
        <v>0</v>
      </c>
      <c r="AA40">
        <f t="shared" ref="AA40:AA53" si="189">IF($G40=3,Q40,0)</f>
        <v>0</v>
      </c>
      <c r="AB40">
        <f t="shared" ref="AB40:AB53" si="190">IF($G40=4,H40,0)</f>
        <v>0</v>
      </c>
      <c r="AC40">
        <f t="shared" ref="AC40:AF53" si="191">IF($G40=5,L40,0)</f>
        <v>0</v>
      </c>
      <c r="AD40">
        <f t="shared" si="191"/>
        <v>0</v>
      </c>
      <c r="AE40">
        <f t="shared" si="191"/>
        <v>0</v>
      </c>
      <c r="AF40">
        <f t="shared" si="191"/>
        <v>0</v>
      </c>
      <c r="AG40">
        <f t="shared" ref="AG40:AJ53" si="192">IF($G40=6,L40,0)</f>
        <v>0</v>
      </c>
      <c r="AH40">
        <f t="shared" si="192"/>
        <v>0</v>
      </c>
      <c r="AI40">
        <f t="shared" si="192"/>
        <v>0</v>
      </c>
      <c r="AJ40">
        <f t="shared" si="192"/>
        <v>0</v>
      </c>
      <c r="AK40">
        <f t="shared" ref="AK40:AN53" si="193">IF($G40=7,L40,0)</f>
        <v>0</v>
      </c>
      <c r="AL40">
        <f t="shared" si="193"/>
        <v>0</v>
      </c>
      <c r="AM40">
        <f t="shared" si="193"/>
        <v>0</v>
      </c>
      <c r="AN40">
        <f t="shared" si="193"/>
        <v>0</v>
      </c>
      <c r="AO40">
        <f t="shared" ref="AO40:AO53" si="194">IF($G40=8,H40,0)</f>
        <v>0</v>
      </c>
      <c r="AP40">
        <f t="shared" ref="AP40:AP53" si="195">IF($G40=9,H40,0)</f>
        <v>0</v>
      </c>
      <c r="AR40" s="4">
        <f t="shared" ref="AR40" si="196">IF(G40=0,0,IF(OR(G38&gt;=4,G39&gt;=4)=TRUE,0,IF(J40=0,0,IF(AND(J39&gt;0,(((B40+D40)-(C39+E39))*24)&lt;$T$8)=TRUE,$T$8-(((B40+D40)-(C39+E39))*24),IF(AND(J38&gt;0,(((B40+D40)-(C38+E38))*24)&lt;$T$8)=TRUE,$T$8-(((B40+D40)-(C38+E38))*24),0)))))</f>
        <v>0</v>
      </c>
      <c r="AS40" s="4">
        <f t="shared" ref="AS40:AS53" si="197">IF(AND(G40&gt;=1,G40&lt;=3)=TRUE,J40,0)</f>
        <v>6.5000000000582077</v>
      </c>
      <c r="AT40">
        <f>IF(AND(G40=1,J40&gt;0)=TRUE,1,0)</f>
        <v>1</v>
      </c>
      <c r="AU40">
        <f t="shared" ref="AU40" si="198">IF(G40=2,1,0)</f>
        <v>0</v>
      </c>
      <c r="AV40">
        <f t="shared" ref="AV40" si="199">IF(G40=3,1,0)</f>
        <v>0</v>
      </c>
      <c r="AW40">
        <f t="shared" ref="AW40" si="200">IF(G40=4,1,0)</f>
        <v>0</v>
      </c>
      <c r="AX40">
        <f t="shared" ref="AX40" si="201">IF(G40=5,1,0)</f>
        <v>0</v>
      </c>
      <c r="AY40">
        <f t="shared" ref="AY40" si="202">IF(G40=6,1,0)</f>
        <v>0</v>
      </c>
      <c r="AZ40">
        <f t="shared" ref="AZ40" si="203">IF(G40=7,1,0)</f>
        <v>0</v>
      </c>
      <c r="BA40">
        <f t="shared" ref="BA40" si="204">IF(G40=8,1,0)</f>
        <v>0</v>
      </c>
      <c r="BB40">
        <f t="shared" ref="BB40" si="205">IF(G40=9,1,0)</f>
        <v>0</v>
      </c>
    </row>
    <row r="41" spans="1:57" ht="9" customHeight="1">
      <c r="A41" s="105">
        <f>B40</f>
        <v>42950</v>
      </c>
      <c r="B41" s="106">
        <f>C40</f>
        <v>42951</v>
      </c>
      <c r="C41" s="106">
        <f t="shared" si="180"/>
        <v>42951</v>
      </c>
      <c r="D41" s="107">
        <v>0</v>
      </c>
      <c r="E41" s="108">
        <v>0</v>
      </c>
      <c r="F41" s="109">
        <v>0</v>
      </c>
      <c r="G41" s="110">
        <v>1</v>
      </c>
      <c r="H41" s="110"/>
      <c r="I41" s="111"/>
      <c r="J41" s="112">
        <f t="shared" ref="J41:J53" si="206">((C41+E41)-(B41+D41))*24</f>
        <v>0</v>
      </c>
      <c r="K41" s="112">
        <f t="shared" ref="K41:K53" si="207">IF(OR(G41=4,G41&gt;=8)=TRUE,K40,K40+J41)</f>
        <v>6.5000000000582077</v>
      </c>
      <c r="L41" s="112">
        <f t="shared" si="181"/>
        <v>0</v>
      </c>
      <c r="M41" s="112">
        <f t="shared" si="182"/>
        <v>0</v>
      </c>
      <c r="N41" s="112" t="b">
        <f t="shared" si="183"/>
        <v>0</v>
      </c>
      <c r="O41" s="112">
        <f t="shared" si="184"/>
        <v>0</v>
      </c>
      <c r="P41" s="112">
        <f t="shared" si="185"/>
        <v>0</v>
      </c>
      <c r="Q41" s="112">
        <f t="shared" si="186"/>
        <v>0</v>
      </c>
      <c r="R41" s="113"/>
      <c r="S41" s="113"/>
      <c r="T41" s="113"/>
      <c r="U41" s="114"/>
      <c r="V41">
        <f t="shared" si="187"/>
        <v>0</v>
      </c>
      <c r="W41">
        <f t="shared" si="187"/>
        <v>0</v>
      </c>
      <c r="X41" t="b">
        <f t="shared" si="187"/>
        <v>0</v>
      </c>
      <c r="Y41">
        <f t="shared" si="187"/>
        <v>0</v>
      </c>
      <c r="Z41">
        <f t="shared" si="188"/>
        <v>0</v>
      </c>
      <c r="AA41">
        <f t="shared" si="189"/>
        <v>0</v>
      </c>
      <c r="AB41">
        <f t="shared" si="190"/>
        <v>0</v>
      </c>
      <c r="AC41">
        <f t="shared" si="191"/>
        <v>0</v>
      </c>
      <c r="AD41">
        <f t="shared" si="191"/>
        <v>0</v>
      </c>
      <c r="AE41">
        <f t="shared" si="191"/>
        <v>0</v>
      </c>
      <c r="AF41">
        <f t="shared" si="191"/>
        <v>0</v>
      </c>
      <c r="AG41">
        <f t="shared" si="192"/>
        <v>0</v>
      </c>
      <c r="AH41">
        <f t="shared" si="192"/>
        <v>0</v>
      </c>
      <c r="AI41">
        <f t="shared" si="192"/>
        <v>0</v>
      </c>
      <c r="AJ41">
        <f t="shared" si="192"/>
        <v>0</v>
      </c>
      <c r="AK41">
        <f t="shared" si="193"/>
        <v>0</v>
      </c>
      <c r="AL41">
        <f t="shared" si="193"/>
        <v>0</v>
      </c>
      <c r="AM41">
        <f t="shared" si="193"/>
        <v>0</v>
      </c>
      <c r="AN41">
        <f t="shared" si="193"/>
        <v>0</v>
      </c>
      <c r="AO41">
        <f t="shared" si="194"/>
        <v>0</v>
      </c>
      <c r="AP41">
        <f t="shared" si="195"/>
        <v>0</v>
      </c>
      <c r="AQ41" s="4">
        <f t="shared" ref="AQ41" si="208">IF(G41=0,0,IF(OR(G40&gt;=4,G41&gt;=4)=TRUE,0,IF(AND(J40=0,J41=0)=TRUE,0,IF((AS40+AS41)&lt;=$T$9,0,IF((AS40+AS41)&gt;$T$9,IF(J41=0,IF(((C40+E40)*24)+$T$8&gt;(B42+D40)*24,IF(((((C40+E40)*24)+$T$8)-((B42+D40)*24)-AR42)&gt;0,(((C40+E40)*24)+$T$8)-((B42+D40)*24)-AR42,IF(((C41+E41)*24)+$T$8&gt;(B42+D40)*24,IF(((((C41+E41)*24)+$T$8)-((B42+D40)*24)-AR42)&gt;0,(((C41+E41)*24)+$T$8)-((B42+D40)*24)-AR42,0))))))))))</f>
        <v>0</v>
      </c>
      <c r="AS41" s="4">
        <f t="shared" si="197"/>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4</v>
      </c>
      <c r="BD41">
        <f>IF(BC41&gt;13,1,0)</f>
        <v>0</v>
      </c>
      <c r="BE41">
        <f>IF($J40+$J41&gt;0,$BC39+1,0)</f>
        <v>4</v>
      </c>
    </row>
    <row r="42" spans="1:57" ht="9" customHeight="1">
      <c r="A42" s="73">
        <f t="shared" ref="A42:A50" si="209">B42</f>
        <v>42951</v>
      </c>
      <c r="B42" s="74">
        <f>B40+1</f>
        <v>42951</v>
      </c>
      <c r="C42" s="74">
        <f t="shared" si="180"/>
        <v>42951</v>
      </c>
      <c r="D42" s="75">
        <v>0.61111111111111105</v>
      </c>
      <c r="E42" s="76">
        <v>0.77777777777777779</v>
      </c>
      <c r="F42" s="77">
        <v>0</v>
      </c>
      <c r="G42" s="78">
        <v>1</v>
      </c>
      <c r="H42" s="78"/>
      <c r="I42" s="79"/>
      <c r="J42" s="80">
        <f t="shared" si="206"/>
        <v>4.0000000001164153</v>
      </c>
      <c r="K42" s="80">
        <f t="shared" si="207"/>
        <v>10.500000000174623</v>
      </c>
      <c r="L42" s="80">
        <f t="shared" si="181"/>
        <v>2.3333333333721384</v>
      </c>
      <c r="M42" s="80">
        <f t="shared" si="182"/>
        <v>1.6666666667442769</v>
      </c>
      <c r="N42" s="80" t="b">
        <f t="shared" si="183"/>
        <v>0</v>
      </c>
      <c r="O42" s="80">
        <f t="shared" si="184"/>
        <v>0</v>
      </c>
      <c r="P42" s="80">
        <f t="shared" si="185"/>
        <v>0</v>
      </c>
      <c r="Q42" s="80">
        <f t="shared" si="186"/>
        <v>0</v>
      </c>
      <c r="R42" s="81"/>
      <c r="S42" s="81"/>
      <c r="T42" s="81"/>
      <c r="U42" s="82"/>
      <c r="V42">
        <f t="shared" si="187"/>
        <v>2.3333333333721384</v>
      </c>
      <c r="W42">
        <f t="shared" si="187"/>
        <v>1.6666666667442769</v>
      </c>
      <c r="X42" t="b">
        <f t="shared" si="187"/>
        <v>0</v>
      </c>
      <c r="Y42">
        <f t="shared" si="187"/>
        <v>0</v>
      </c>
      <c r="Z42">
        <f t="shared" si="188"/>
        <v>0</v>
      </c>
      <c r="AA42">
        <f t="shared" si="189"/>
        <v>0</v>
      </c>
      <c r="AB42">
        <f t="shared" si="190"/>
        <v>0</v>
      </c>
      <c r="AC42">
        <f t="shared" si="191"/>
        <v>0</v>
      </c>
      <c r="AD42">
        <f t="shared" si="191"/>
        <v>0</v>
      </c>
      <c r="AE42">
        <f t="shared" si="191"/>
        <v>0</v>
      </c>
      <c r="AF42">
        <f t="shared" si="191"/>
        <v>0</v>
      </c>
      <c r="AG42">
        <f t="shared" si="192"/>
        <v>0</v>
      </c>
      <c r="AH42">
        <f t="shared" si="192"/>
        <v>0</v>
      </c>
      <c r="AI42">
        <f t="shared" si="192"/>
        <v>0</v>
      </c>
      <c r="AJ42">
        <f t="shared" si="192"/>
        <v>0</v>
      </c>
      <c r="AK42">
        <f t="shared" si="193"/>
        <v>0</v>
      </c>
      <c r="AL42">
        <f t="shared" si="193"/>
        <v>0</v>
      </c>
      <c r="AM42">
        <f t="shared" si="193"/>
        <v>0</v>
      </c>
      <c r="AN42">
        <f t="shared" si="193"/>
        <v>0</v>
      </c>
      <c r="AO42">
        <f t="shared" si="194"/>
        <v>0</v>
      </c>
      <c r="AP42">
        <f t="shared" si="195"/>
        <v>0</v>
      </c>
      <c r="AR42" s="4">
        <f t="shared" ref="AR42" si="210">IF(G42=0,0,IF(OR(G40&gt;=4,G41&gt;=4)=TRUE,0,IF(J42=0,0,IF(AND(J41&gt;0,(((B42+D42)-(C41+E41))*24)&lt;$T$8)=TRUE,$T$8-(((B42+D42)-(C41+E41))*24),IF(AND(J40&gt;0,(((B42+D42)-(C40+E40))*24)&lt;$T$8)=TRUE,$T$8-(((B42+D42)-(C40+E40))*24),0)))))</f>
        <v>0</v>
      </c>
      <c r="AS42" s="4">
        <f t="shared" si="197"/>
        <v>4.0000000001164153</v>
      </c>
      <c r="AT42">
        <f>IF(AND(G42=1,J42&gt;0)=TRUE,1,0)</f>
        <v>1</v>
      </c>
      <c r="AU42">
        <f t="shared" ref="AU42" si="211">IF(G42=2,1,0)</f>
        <v>0</v>
      </c>
      <c r="AV42">
        <f t="shared" ref="AV42" si="212">IF(G42=3,1,0)</f>
        <v>0</v>
      </c>
      <c r="AW42">
        <f t="shared" ref="AW42" si="213">IF(G42=4,1,0)</f>
        <v>0</v>
      </c>
      <c r="AX42">
        <f t="shared" ref="AX42" si="214">IF(G42=5,1,0)</f>
        <v>0</v>
      </c>
      <c r="AY42">
        <f t="shared" ref="AY42" si="215">IF(G42=6,1,0)</f>
        <v>0</v>
      </c>
      <c r="AZ42">
        <f t="shared" ref="AZ42" si="216">IF(G42=7,1,0)</f>
        <v>0</v>
      </c>
      <c r="BA42">
        <f t="shared" ref="BA42" si="217">IF(G42=8,1,0)</f>
        <v>0</v>
      </c>
      <c r="BB42">
        <f t="shared" ref="BB42" si="218">IF(G42=9,1,0)</f>
        <v>0</v>
      </c>
    </row>
    <row r="43" spans="1:57" ht="9" customHeight="1">
      <c r="A43" s="105">
        <f>B42</f>
        <v>42951</v>
      </c>
      <c r="B43" s="106">
        <f>C42</f>
        <v>42951</v>
      </c>
      <c r="C43" s="106">
        <f t="shared" si="180"/>
        <v>42951</v>
      </c>
      <c r="D43" s="107">
        <v>0</v>
      </c>
      <c r="E43" s="108">
        <v>0</v>
      </c>
      <c r="F43" s="109">
        <v>0</v>
      </c>
      <c r="G43" s="110">
        <v>1</v>
      </c>
      <c r="H43" s="110"/>
      <c r="I43" s="111"/>
      <c r="J43" s="112">
        <f t="shared" si="206"/>
        <v>0</v>
      </c>
      <c r="K43" s="112">
        <f t="shared" si="207"/>
        <v>10.500000000174623</v>
      </c>
      <c r="L43" s="112">
        <f t="shared" si="181"/>
        <v>0</v>
      </c>
      <c r="M43" s="112">
        <f t="shared" si="182"/>
        <v>0</v>
      </c>
      <c r="N43" s="112" t="b">
        <f t="shared" si="183"/>
        <v>0</v>
      </c>
      <c r="O43" s="112">
        <f t="shared" si="184"/>
        <v>0</v>
      </c>
      <c r="P43" s="112">
        <f t="shared" si="185"/>
        <v>0</v>
      </c>
      <c r="Q43" s="112">
        <f t="shared" si="186"/>
        <v>0</v>
      </c>
      <c r="R43" s="113"/>
      <c r="S43" s="113"/>
      <c r="T43" s="113"/>
      <c r="U43" s="114"/>
      <c r="V43">
        <f t="shared" si="187"/>
        <v>0</v>
      </c>
      <c r="W43">
        <f t="shared" si="187"/>
        <v>0</v>
      </c>
      <c r="X43" t="b">
        <f t="shared" si="187"/>
        <v>0</v>
      </c>
      <c r="Y43">
        <f t="shared" si="187"/>
        <v>0</v>
      </c>
      <c r="Z43">
        <f t="shared" si="188"/>
        <v>0</v>
      </c>
      <c r="AA43">
        <f t="shared" si="189"/>
        <v>0</v>
      </c>
      <c r="AB43">
        <f t="shared" si="190"/>
        <v>0</v>
      </c>
      <c r="AC43">
        <f t="shared" si="191"/>
        <v>0</v>
      </c>
      <c r="AD43">
        <f t="shared" si="191"/>
        <v>0</v>
      </c>
      <c r="AE43">
        <f t="shared" si="191"/>
        <v>0</v>
      </c>
      <c r="AF43">
        <f t="shared" si="191"/>
        <v>0</v>
      </c>
      <c r="AG43">
        <f t="shared" si="192"/>
        <v>0</v>
      </c>
      <c r="AH43">
        <f t="shared" si="192"/>
        <v>0</v>
      </c>
      <c r="AI43">
        <f t="shared" si="192"/>
        <v>0</v>
      </c>
      <c r="AJ43">
        <f t="shared" si="192"/>
        <v>0</v>
      </c>
      <c r="AK43">
        <f t="shared" si="193"/>
        <v>0</v>
      </c>
      <c r="AL43">
        <f t="shared" si="193"/>
        <v>0</v>
      </c>
      <c r="AM43">
        <f t="shared" si="193"/>
        <v>0</v>
      </c>
      <c r="AN43">
        <f t="shared" si="193"/>
        <v>0</v>
      </c>
      <c r="AO43">
        <f t="shared" si="194"/>
        <v>0</v>
      </c>
      <c r="AP43">
        <f t="shared" si="195"/>
        <v>0</v>
      </c>
      <c r="AQ43" s="4">
        <f t="shared" ref="AQ43" si="219">IF(G43=0,0,IF(OR(G42&gt;=4,G43&gt;=4)=TRUE,0,IF(AND(J42=0,J43=0)=TRUE,0,IF((AS42+AS43)&lt;=$T$9,0,IF((AS42+AS43)&gt;$T$9,IF(J43=0,IF(((C42+E42)*24)+$T$8&gt;(B44+D42)*24,IF(((((C42+E42)*24)+$T$8)-((B44+D42)*24)-AR44)&gt;0,(((C42+E42)*24)+$T$8)-((B44+D42)*24)-AR44,IF(((C43+E43)*24)+$T$8&gt;(B44+D42)*24,IF(((((C43+E43)*24)+$T$8)-((B44+D42)*24)-AR44)&gt;0,(((C43+E43)*24)+$T$8)-((B44+D42)*24)-AR44,0))))))))))</f>
        <v>0</v>
      </c>
      <c r="AS43" s="4">
        <f t="shared" si="197"/>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5</v>
      </c>
      <c r="BD43">
        <f>IF(BC43&gt;13,1,0)</f>
        <v>0</v>
      </c>
      <c r="BE43">
        <f>IF($J42+$J43&gt;0,$BC41+1,0)</f>
        <v>5</v>
      </c>
    </row>
    <row r="44" spans="1:57" ht="9" customHeight="1">
      <c r="A44" s="73">
        <f t="shared" si="209"/>
        <v>42952</v>
      </c>
      <c r="B44" s="74">
        <f>B42+1</f>
        <v>42952</v>
      </c>
      <c r="C44" s="74">
        <f t="shared" si="180"/>
        <v>42952</v>
      </c>
      <c r="D44" s="75">
        <v>0</v>
      </c>
      <c r="E44" s="76">
        <v>0</v>
      </c>
      <c r="F44" s="77">
        <v>0</v>
      </c>
      <c r="G44" s="78">
        <v>1</v>
      </c>
      <c r="H44" s="78"/>
      <c r="I44" s="79"/>
      <c r="J44" s="80">
        <f t="shared" si="206"/>
        <v>0</v>
      </c>
      <c r="K44" s="80">
        <f t="shared" si="207"/>
        <v>10.500000000174623</v>
      </c>
      <c r="L44" s="80">
        <f t="shared" si="181"/>
        <v>0</v>
      </c>
      <c r="M44" s="80">
        <f t="shared" si="182"/>
        <v>0</v>
      </c>
      <c r="N44" s="80">
        <f t="shared" si="183"/>
        <v>0</v>
      </c>
      <c r="O44" s="80">
        <f t="shared" si="184"/>
        <v>0</v>
      </c>
      <c r="P44" s="80">
        <f t="shared" si="185"/>
        <v>0</v>
      </c>
      <c r="Q44" s="80">
        <f t="shared" si="186"/>
        <v>0</v>
      </c>
      <c r="R44" s="81"/>
      <c r="S44" s="81"/>
      <c r="T44" s="81"/>
      <c r="U44" s="82"/>
      <c r="V44">
        <f t="shared" si="187"/>
        <v>0</v>
      </c>
      <c r="W44">
        <f t="shared" si="187"/>
        <v>0</v>
      </c>
      <c r="X44">
        <f t="shared" si="187"/>
        <v>0</v>
      </c>
      <c r="Y44">
        <f t="shared" si="187"/>
        <v>0</v>
      </c>
      <c r="Z44">
        <f t="shared" si="188"/>
        <v>0</v>
      </c>
      <c r="AA44">
        <f t="shared" si="189"/>
        <v>0</v>
      </c>
      <c r="AB44">
        <f t="shared" si="190"/>
        <v>0</v>
      </c>
      <c r="AC44">
        <f t="shared" si="191"/>
        <v>0</v>
      </c>
      <c r="AD44">
        <f t="shared" si="191"/>
        <v>0</v>
      </c>
      <c r="AE44">
        <f t="shared" si="191"/>
        <v>0</v>
      </c>
      <c r="AF44">
        <f t="shared" si="191"/>
        <v>0</v>
      </c>
      <c r="AG44">
        <f t="shared" si="192"/>
        <v>0</v>
      </c>
      <c r="AH44">
        <f t="shared" si="192"/>
        <v>0</v>
      </c>
      <c r="AI44">
        <f t="shared" si="192"/>
        <v>0</v>
      </c>
      <c r="AJ44">
        <f t="shared" si="192"/>
        <v>0</v>
      </c>
      <c r="AK44">
        <f t="shared" si="193"/>
        <v>0</v>
      </c>
      <c r="AL44">
        <f t="shared" si="193"/>
        <v>0</v>
      </c>
      <c r="AM44">
        <f t="shared" si="193"/>
        <v>0</v>
      </c>
      <c r="AN44">
        <f t="shared" si="193"/>
        <v>0</v>
      </c>
      <c r="AO44">
        <f t="shared" si="194"/>
        <v>0</v>
      </c>
      <c r="AP44">
        <f t="shared" si="195"/>
        <v>0</v>
      </c>
      <c r="AR44" s="4">
        <f t="shared" ref="AR44" si="220">IF(G44=0,0,IF(OR(G42&gt;=4,G43&gt;=4)=TRUE,0,IF(J44=0,0,IF(AND(J43&gt;0,(((B44+D44)-(C43+E43))*24)&lt;$T$8)=TRUE,$T$8-(((B44+D44)-(C43+E43))*24),IF(AND(J42&gt;0,(((B44+D44)-(C42+E42))*24)&lt;$T$8)=TRUE,$T$8-(((B44+D44)-(C42+E42))*24),0)))))</f>
        <v>0</v>
      </c>
      <c r="AS44" s="4">
        <f t="shared" si="197"/>
        <v>0</v>
      </c>
      <c r="AT44">
        <f>IF(AND(G44=1,J44&gt;0)=TRUE,1,0)</f>
        <v>0</v>
      </c>
      <c r="AU44">
        <f t="shared" ref="AU44" si="221">IF(G44=2,1,0)</f>
        <v>0</v>
      </c>
      <c r="AV44">
        <f t="shared" ref="AV44" si="222">IF(G44=3,1,0)</f>
        <v>0</v>
      </c>
      <c r="AW44">
        <f t="shared" ref="AW44" si="223">IF(G44=4,1,0)</f>
        <v>0</v>
      </c>
      <c r="AX44">
        <f t="shared" ref="AX44" si="224">IF(G44=5,1,0)</f>
        <v>0</v>
      </c>
      <c r="AY44">
        <f t="shared" ref="AY44" si="225">IF(G44=6,1,0)</f>
        <v>0</v>
      </c>
      <c r="AZ44">
        <f t="shared" ref="AZ44" si="226">IF(G44=7,1,0)</f>
        <v>0</v>
      </c>
      <c r="BA44">
        <f t="shared" ref="BA44" si="227">IF(G44=8,1,0)</f>
        <v>0</v>
      </c>
      <c r="BB44">
        <f t="shared" ref="BB44" si="228">IF(G44=9,1,0)</f>
        <v>0</v>
      </c>
    </row>
    <row r="45" spans="1:57" ht="9" customHeight="1">
      <c r="A45" s="105">
        <f>B44</f>
        <v>42952</v>
      </c>
      <c r="B45" s="106">
        <f>C44</f>
        <v>42952</v>
      </c>
      <c r="C45" s="106">
        <f t="shared" si="180"/>
        <v>42952</v>
      </c>
      <c r="D45" s="107">
        <v>0</v>
      </c>
      <c r="E45" s="108">
        <v>0</v>
      </c>
      <c r="F45" s="109">
        <v>0</v>
      </c>
      <c r="G45" s="110">
        <v>1</v>
      </c>
      <c r="H45" s="110"/>
      <c r="I45" s="111"/>
      <c r="J45" s="112">
        <f t="shared" si="206"/>
        <v>0</v>
      </c>
      <c r="K45" s="112">
        <f t="shared" si="207"/>
        <v>10.500000000174623</v>
      </c>
      <c r="L45" s="112">
        <f t="shared" si="181"/>
        <v>0</v>
      </c>
      <c r="M45" s="112">
        <f t="shared" si="182"/>
        <v>0</v>
      </c>
      <c r="N45" s="112">
        <f t="shared" si="183"/>
        <v>0</v>
      </c>
      <c r="O45" s="112">
        <f t="shared" si="184"/>
        <v>0</v>
      </c>
      <c r="P45" s="112">
        <f t="shared" si="185"/>
        <v>0</v>
      </c>
      <c r="Q45" s="112">
        <f t="shared" si="186"/>
        <v>0</v>
      </c>
      <c r="R45" s="113"/>
      <c r="S45" s="113"/>
      <c r="T45" s="113"/>
      <c r="U45" s="114"/>
      <c r="V45">
        <f t="shared" si="187"/>
        <v>0</v>
      </c>
      <c r="W45">
        <f t="shared" si="187"/>
        <v>0</v>
      </c>
      <c r="X45">
        <f t="shared" si="187"/>
        <v>0</v>
      </c>
      <c r="Y45">
        <f t="shared" si="187"/>
        <v>0</v>
      </c>
      <c r="Z45">
        <f t="shared" si="188"/>
        <v>0</v>
      </c>
      <c r="AA45">
        <f t="shared" si="189"/>
        <v>0</v>
      </c>
      <c r="AB45">
        <f t="shared" si="190"/>
        <v>0</v>
      </c>
      <c r="AC45">
        <f t="shared" si="191"/>
        <v>0</v>
      </c>
      <c r="AD45">
        <f t="shared" si="191"/>
        <v>0</v>
      </c>
      <c r="AE45">
        <f t="shared" si="191"/>
        <v>0</v>
      </c>
      <c r="AF45">
        <f t="shared" si="191"/>
        <v>0</v>
      </c>
      <c r="AG45">
        <f t="shared" si="192"/>
        <v>0</v>
      </c>
      <c r="AH45">
        <f t="shared" si="192"/>
        <v>0</v>
      </c>
      <c r="AI45">
        <f t="shared" si="192"/>
        <v>0</v>
      </c>
      <c r="AJ45">
        <f t="shared" si="192"/>
        <v>0</v>
      </c>
      <c r="AK45">
        <f t="shared" si="193"/>
        <v>0</v>
      </c>
      <c r="AL45">
        <f t="shared" si="193"/>
        <v>0</v>
      </c>
      <c r="AM45">
        <f t="shared" si="193"/>
        <v>0</v>
      </c>
      <c r="AN45">
        <f t="shared" si="193"/>
        <v>0</v>
      </c>
      <c r="AO45">
        <f t="shared" si="194"/>
        <v>0</v>
      </c>
      <c r="AP45">
        <f t="shared" si="195"/>
        <v>0</v>
      </c>
      <c r="AQ45" s="4">
        <f t="shared" ref="AQ45" si="229">IF(G45=0,0,IF(OR(G44&gt;=4,G45&gt;=4)=TRUE,0,IF(AND(J44=0,J45=0)=TRUE,0,IF((AS44+AS45)&lt;=$T$9,0,IF((AS44+AS45)&gt;$T$9,IF(J45=0,IF(((C44+E44)*24)+$T$8&gt;(B46+D44)*24,IF(((((C44+E44)*24)+$T$8)-((B46+D44)*24)-AR46)&gt;0,(((C44+E44)*24)+$T$8)-((B46+D44)*24)-AR46,IF(((C45+E45)*24)+$T$8&gt;(B46+D44)*24,IF(((((C45+E45)*24)+$T$8)-((B46+D44)*24)-AR46)&gt;0,(((C45+E45)*24)+$T$8)-((B46+D44)*24)-AR46,0))))))))))</f>
        <v>0</v>
      </c>
      <c r="AS45" s="4">
        <f t="shared" si="197"/>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09"/>
        <v>42953</v>
      </c>
      <c r="B46" s="74">
        <f>B44+1</f>
        <v>42953</v>
      </c>
      <c r="C46" s="74">
        <f t="shared" si="180"/>
        <v>42953</v>
      </c>
      <c r="D46" s="75">
        <v>0</v>
      </c>
      <c r="E46" s="76">
        <v>0</v>
      </c>
      <c r="F46" s="77">
        <v>0</v>
      </c>
      <c r="G46" s="78">
        <v>1</v>
      </c>
      <c r="H46" s="78"/>
      <c r="I46" s="79"/>
      <c r="J46" s="80">
        <f t="shared" si="206"/>
        <v>0</v>
      </c>
      <c r="K46" s="80">
        <f t="shared" si="207"/>
        <v>10.500000000174623</v>
      </c>
      <c r="L46" s="80">
        <f t="shared" si="181"/>
        <v>0</v>
      </c>
      <c r="M46" s="80">
        <f t="shared" si="182"/>
        <v>0</v>
      </c>
      <c r="N46" s="80">
        <f t="shared" si="183"/>
        <v>0</v>
      </c>
      <c r="O46" s="80">
        <f t="shared" si="184"/>
        <v>0</v>
      </c>
      <c r="P46" s="80">
        <f t="shared" si="185"/>
        <v>0</v>
      </c>
      <c r="Q46" s="80">
        <f t="shared" si="186"/>
        <v>0</v>
      </c>
      <c r="R46" s="81"/>
      <c r="S46" s="81"/>
      <c r="T46" s="81"/>
      <c r="U46" s="82"/>
      <c r="V46">
        <f t="shared" si="187"/>
        <v>0</v>
      </c>
      <c r="W46">
        <f t="shared" si="187"/>
        <v>0</v>
      </c>
      <c r="X46">
        <f t="shared" si="187"/>
        <v>0</v>
      </c>
      <c r="Y46">
        <f t="shared" si="187"/>
        <v>0</v>
      </c>
      <c r="Z46">
        <f t="shared" si="188"/>
        <v>0</v>
      </c>
      <c r="AA46">
        <f t="shared" si="189"/>
        <v>0</v>
      </c>
      <c r="AB46">
        <f t="shared" si="190"/>
        <v>0</v>
      </c>
      <c r="AC46">
        <f t="shared" si="191"/>
        <v>0</v>
      </c>
      <c r="AD46">
        <f t="shared" si="191"/>
        <v>0</v>
      </c>
      <c r="AE46">
        <f t="shared" si="191"/>
        <v>0</v>
      </c>
      <c r="AF46">
        <f t="shared" si="191"/>
        <v>0</v>
      </c>
      <c r="AG46">
        <f t="shared" si="192"/>
        <v>0</v>
      </c>
      <c r="AH46">
        <f t="shared" si="192"/>
        <v>0</v>
      </c>
      <c r="AI46">
        <f t="shared" si="192"/>
        <v>0</v>
      </c>
      <c r="AJ46">
        <f t="shared" si="192"/>
        <v>0</v>
      </c>
      <c r="AK46">
        <f t="shared" si="193"/>
        <v>0</v>
      </c>
      <c r="AL46">
        <f t="shared" si="193"/>
        <v>0</v>
      </c>
      <c r="AM46">
        <f t="shared" si="193"/>
        <v>0</v>
      </c>
      <c r="AN46">
        <f t="shared" si="193"/>
        <v>0</v>
      </c>
      <c r="AO46">
        <f t="shared" si="194"/>
        <v>0</v>
      </c>
      <c r="AP46">
        <f t="shared" si="195"/>
        <v>0</v>
      </c>
      <c r="AR46" s="4">
        <f t="shared" ref="AR46" si="230">IF(G46=0,0,IF(OR(G44&gt;=4,G45&gt;=4)=TRUE,0,IF(J46=0,0,IF(AND(J45&gt;0,(((B46+D46)-(C45+E45))*24)&lt;$T$8)=TRUE,$T$8-(((B46+D46)-(C45+E45))*24),IF(AND(J44&gt;0,(((B46+D46)-(C44+E44))*24)&lt;$T$8)=TRUE,$T$8-(((B46+D46)-(C44+E44))*24),0)))))</f>
        <v>0</v>
      </c>
      <c r="AS46" s="4">
        <f t="shared" si="197"/>
        <v>0</v>
      </c>
      <c r="AT46">
        <f>IF(AND(G46=1,J46&gt;0)=TRUE,1,0)</f>
        <v>0</v>
      </c>
      <c r="AU46">
        <f t="shared" ref="AU46" si="231">IF(G46=2,1,0)</f>
        <v>0</v>
      </c>
      <c r="AV46">
        <f t="shared" ref="AV46" si="232">IF(G46=3,1,0)</f>
        <v>0</v>
      </c>
      <c r="AW46">
        <f t="shared" ref="AW46" si="233">IF(G46=4,1,0)</f>
        <v>0</v>
      </c>
      <c r="AX46">
        <f t="shared" ref="AX46" si="234">IF(G46=5,1,0)</f>
        <v>0</v>
      </c>
      <c r="AY46">
        <f t="shared" ref="AY46" si="235">IF(G46=6,1,0)</f>
        <v>0</v>
      </c>
      <c r="AZ46">
        <f t="shared" ref="AZ46" si="236">IF(G46=7,1,0)</f>
        <v>0</v>
      </c>
      <c r="BA46">
        <f t="shared" ref="BA46" si="237">IF(G46=8,1,0)</f>
        <v>0</v>
      </c>
      <c r="BB46">
        <f t="shared" ref="BB46" si="238">IF(G46=9,1,0)</f>
        <v>0</v>
      </c>
    </row>
    <row r="47" spans="1:57" ht="9" customHeight="1">
      <c r="A47" s="105">
        <f>B46</f>
        <v>42953</v>
      </c>
      <c r="B47" s="106">
        <f>C46</f>
        <v>42953</v>
      </c>
      <c r="C47" s="106">
        <f t="shared" si="180"/>
        <v>42953</v>
      </c>
      <c r="D47" s="107">
        <v>0</v>
      </c>
      <c r="E47" s="108">
        <v>0</v>
      </c>
      <c r="F47" s="109">
        <v>0</v>
      </c>
      <c r="G47" s="110">
        <v>1</v>
      </c>
      <c r="H47" s="110"/>
      <c r="I47" s="111"/>
      <c r="J47" s="112">
        <f t="shared" si="206"/>
        <v>0</v>
      </c>
      <c r="K47" s="112">
        <f t="shared" si="207"/>
        <v>10.500000000174623</v>
      </c>
      <c r="L47" s="112">
        <f t="shared" si="181"/>
        <v>0</v>
      </c>
      <c r="M47" s="112">
        <f t="shared" si="182"/>
        <v>0</v>
      </c>
      <c r="N47" s="112">
        <f t="shared" si="183"/>
        <v>0</v>
      </c>
      <c r="O47" s="112">
        <f t="shared" si="184"/>
        <v>0</v>
      </c>
      <c r="P47" s="112">
        <f t="shared" si="185"/>
        <v>0</v>
      </c>
      <c r="Q47" s="112">
        <f t="shared" si="186"/>
        <v>0</v>
      </c>
      <c r="R47" s="113"/>
      <c r="S47" s="113"/>
      <c r="T47" s="113"/>
      <c r="U47" s="114"/>
      <c r="V47">
        <f t="shared" si="187"/>
        <v>0</v>
      </c>
      <c r="W47">
        <f t="shared" si="187"/>
        <v>0</v>
      </c>
      <c r="X47">
        <f t="shared" si="187"/>
        <v>0</v>
      </c>
      <c r="Y47">
        <f t="shared" si="187"/>
        <v>0</v>
      </c>
      <c r="Z47">
        <f t="shared" si="188"/>
        <v>0</v>
      </c>
      <c r="AA47">
        <f t="shared" si="189"/>
        <v>0</v>
      </c>
      <c r="AB47">
        <f t="shared" si="190"/>
        <v>0</v>
      </c>
      <c r="AC47">
        <f t="shared" si="191"/>
        <v>0</v>
      </c>
      <c r="AD47">
        <f t="shared" si="191"/>
        <v>0</v>
      </c>
      <c r="AE47">
        <f t="shared" si="191"/>
        <v>0</v>
      </c>
      <c r="AF47">
        <f t="shared" si="191"/>
        <v>0</v>
      </c>
      <c r="AG47">
        <f t="shared" si="192"/>
        <v>0</v>
      </c>
      <c r="AH47">
        <f t="shared" si="192"/>
        <v>0</v>
      </c>
      <c r="AI47">
        <f t="shared" si="192"/>
        <v>0</v>
      </c>
      <c r="AJ47">
        <f t="shared" si="192"/>
        <v>0</v>
      </c>
      <c r="AK47">
        <f t="shared" si="193"/>
        <v>0</v>
      </c>
      <c r="AL47">
        <f t="shared" si="193"/>
        <v>0</v>
      </c>
      <c r="AM47">
        <f t="shared" si="193"/>
        <v>0</v>
      </c>
      <c r="AN47">
        <f t="shared" si="193"/>
        <v>0</v>
      </c>
      <c r="AO47">
        <f t="shared" si="194"/>
        <v>0</v>
      </c>
      <c r="AP47">
        <f t="shared" si="195"/>
        <v>0</v>
      </c>
      <c r="AQ47" s="4">
        <f t="shared" ref="AQ47" si="239">IF(G47=0,0,IF(OR(G46&gt;=4,G47&gt;=4)=TRUE,0,IF(AND(J46=0,J47=0)=TRUE,0,IF((AS46+AS47)&lt;=$T$9,0,IF((AS46+AS47)&gt;$T$9,IF(J47=0,IF(((C46+E46)*24)+$T$8&gt;(B48+D46)*24,IF(((((C46+E46)*24)+$T$8)-((B48+D46)*24)-AR48)&gt;0,(((C46+E46)*24)+$T$8)-((B48+D46)*24)-AR48,IF(((C47+E47)*24)+$T$8&gt;(B48+D46)*24,IF(((((C47+E47)*24)+$T$8)-((B48+D46)*24)-AR48)&gt;0,(((C47+E47)*24)+$T$8)-((B48+D46)*24)-AR48,0))))))))))</f>
        <v>0</v>
      </c>
      <c r="AS47" s="4">
        <f t="shared" si="197"/>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09"/>
        <v>42954</v>
      </c>
      <c r="B48" s="74">
        <f>B46+1</f>
        <v>42954</v>
      </c>
      <c r="C48" s="74">
        <f t="shared" si="180"/>
        <v>42954</v>
      </c>
      <c r="D48" s="75">
        <v>0.79166666666666663</v>
      </c>
      <c r="E48" s="76">
        <v>1</v>
      </c>
      <c r="F48" s="77">
        <v>0</v>
      </c>
      <c r="G48" s="78">
        <v>2</v>
      </c>
      <c r="H48" s="78"/>
      <c r="I48" s="79"/>
      <c r="J48" s="80">
        <f t="shared" si="206"/>
        <v>5.0000000000582077</v>
      </c>
      <c r="K48" s="80">
        <f t="shared" si="207"/>
        <v>15.500000000232831</v>
      </c>
      <c r="L48" s="80">
        <f t="shared" si="181"/>
        <v>0</v>
      </c>
      <c r="M48" s="80">
        <f t="shared" si="182"/>
        <v>0</v>
      </c>
      <c r="N48" s="80">
        <f t="shared" si="183"/>
        <v>0</v>
      </c>
      <c r="O48" s="80">
        <f t="shared" si="184"/>
        <v>0</v>
      </c>
      <c r="P48" s="80">
        <f t="shared" si="185"/>
        <v>5.0000000000582077</v>
      </c>
      <c r="Q48" s="80">
        <f t="shared" si="186"/>
        <v>0</v>
      </c>
      <c r="R48" s="81" t="s">
        <v>137</v>
      </c>
      <c r="S48" s="81"/>
      <c r="T48" s="81"/>
      <c r="U48" s="82"/>
      <c r="V48">
        <f t="shared" si="187"/>
        <v>0</v>
      </c>
      <c r="W48">
        <f t="shared" si="187"/>
        <v>0</v>
      </c>
      <c r="X48">
        <f t="shared" si="187"/>
        <v>0</v>
      </c>
      <c r="Y48">
        <f t="shared" si="187"/>
        <v>0</v>
      </c>
      <c r="Z48">
        <f t="shared" si="188"/>
        <v>5.0000000000582077</v>
      </c>
      <c r="AA48">
        <f t="shared" si="189"/>
        <v>0</v>
      </c>
      <c r="AB48">
        <f t="shared" si="190"/>
        <v>0</v>
      </c>
      <c r="AC48">
        <f t="shared" si="191"/>
        <v>0</v>
      </c>
      <c r="AD48">
        <f t="shared" si="191"/>
        <v>0</v>
      </c>
      <c r="AE48">
        <f t="shared" si="191"/>
        <v>0</v>
      </c>
      <c r="AF48">
        <f t="shared" si="191"/>
        <v>0</v>
      </c>
      <c r="AG48">
        <f t="shared" si="192"/>
        <v>0</v>
      </c>
      <c r="AH48">
        <f t="shared" si="192"/>
        <v>0</v>
      </c>
      <c r="AI48">
        <f t="shared" si="192"/>
        <v>0</v>
      </c>
      <c r="AJ48">
        <f t="shared" si="192"/>
        <v>0</v>
      </c>
      <c r="AK48">
        <f t="shared" si="193"/>
        <v>0</v>
      </c>
      <c r="AL48">
        <f t="shared" si="193"/>
        <v>0</v>
      </c>
      <c r="AM48">
        <f t="shared" si="193"/>
        <v>0</v>
      </c>
      <c r="AN48">
        <f t="shared" si="193"/>
        <v>0</v>
      </c>
      <c r="AO48">
        <f t="shared" si="194"/>
        <v>0</v>
      </c>
      <c r="AP48">
        <f t="shared" si="195"/>
        <v>0</v>
      </c>
      <c r="AR48" s="4">
        <f t="shared" ref="AR48" si="240">IF(G48=0,0,IF(OR(G46&gt;=4,G47&gt;=4)=TRUE,0,IF(J48=0,0,IF(AND(J47&gt;0,(((B48+D48)-(C47+E47))*24)&lt;$T$8)=TRUE,$T$8-(((B48+D48)-(C47+E47))*24),IF(AND(J46&gt;0,(((B48+D48)-(C46+E46))*24)&lt;$T$8)=TRUE,$T$8-(((B48+D48)-(C46+E46))*24),0)))))</f>
        <v>0</v>
      </c>
      <c r="AS48" s="4">
        <f t="shared" si="197"/>
        <v>5.0000000000582077</v>
      </c>
      <c r="AT48">
        <f>IF(AND(G48=1,J48&gt;0)=TRUE,1,0)</f>
        <v>0</v>
      </c>
      <c r="AU48">
        <f t="shared" ref="AU48" si="241">IF(G48=2,1,0)</f>
        <v>1</v>
      </c>
      <c r="AV48">
        <f t="shared" ref="AV48" si="242">IF(G48=3,1,0)</f>
        <v>0</v>
      </c>
      <c r="AW48">
        <f t="shared" ref="AW48" si="243">IF(G48=4,1,0)</f>
        <v>0</v>
      </c>
      <c r="AX48">
        <f t="shared" ref="AX48" si="244">IF(G48=5,1,0)</f>
        <v>0</v>
      </c>
      <c r="AY48">
        <f t="shared" ref="AY48" si="245">IF(G48=6,1,0)</f>
        <v>0</v>
      </c>
      <c r="AZ48">
        <f t="shared" ref="AZ48" si="246">IF(G48=7,1,0)</f>
        <v>0</v>
      </c>
      <c r="BA48">
        <f t="shared" ref="BA48" si="247">IF(G48=8,1,0)</f>
        <v>0</v>
      </c>
      <c r="BB48">
        <f t="shared" ref="BB48" si="248">IF(G48=9,1,0)</f>
        <v>0</v>
      </c>
    </row>
    <row r="49" spans="1:57" ht="9" customHeight="1">
      <c r="A49" s="105">
        <f>B48</f>
        <v>42954</v>
      </c>
      <c r="B49" s="106">
        <f>C48</f>
        <v>42954</v>
      </c>
      <c r="C49" s="106">
        <f t="shared" si="180"/>
        <v>42955</v>
      </c>
      <c r="D49" s="107">
        <v>1</v>
      </c>
      <c r="E49" s="108">
        <v>0.375</v>
      </c>
      <c r="F49" s="109">
        <v>1</v>
      </c>
      <c r="G49" s="110">
        <v>1</v>
      </c>
      <c r="H49" s="110"/>
      <c r="I49" s="111"/>
      <c r="J49" s="112">
        <f t="shared" si="206"/>
        <v>9</v>
      </c>
      <c r="K49" s="112">
        <f t="shared" si="207"/>
        <v>24.500000000232831</v>
      </c>
      <c r="L49" s="112">
        <f t="shared" si="181"/>
        <v>0</v>
      </c>
      <c r="M49" s="112">
        <f t="shared" si="182"/>
        <v>0</v>
      </c>
      <c r="N49" s="112">
        <f t="shared" si="183"/>
        <v>9</v>
      </c>
      <c r="O49" s="112">
        <f t="shared" si="184"/>
        <v>0</v>
      </c>
      <c r="P49" s="112">
        <f t="shared" si="185"/>
        <v>0</v>
      </c>
      <c r="Q49" s="112">
        <f t="shared" si="186"/>
        <v>0</v>
      </c>
      <c r="R49" s="113"/>
      <c r="S49" s="113"/>
      <c r="T49" s="113"/>
      <c r="U49" s="114"/>
      <c r="V49">
        <f t="shared" si="187"/>
        <v>0</v>
      </c>
      <c r="W49">
        <f t="shared" si="187"/>
        <v>0</v>
      </c>
      <c r="X49">
        <f t="shared" si="187"/>
        <v>9</v>
      </c>
      <c r="Y49">
        <f t="shared" si="187"/>
        <v>0</v>
      </c>
      <c r="Z49">
        <f t="shared" si="188"/>
        <v>0</v>
      </c>
      <c r="AA49">
        <f t="shared" si="189"/>
        <v>0</v>
      </c>
      <c r="AB49">
        <f t="shared" si="190"/>
        <v>0</v>
      </c>
      <c r="AC49">
        <f t="shared" si="191"/>
        <v>0</v>
      </c>
      <c r="AD49">
        <f t="shared" si="191"/>
        <v>0</v>
      </c>
      <c r="AE49">
        <f t="shared" si="191"/>
        <v>0</v>
      </c>
      <c r="AF49">
        <f t="shared" si="191"/>
        <v>0</v>
      </c>
      <c r="AG49">
        <f t="shared" si="192"/>
        <v>0</v>
      </c>
      <c r="AH49">
        <f t="shared" si="192"/>
        <v>0</v>
      </c>
      <c r="AI49">
        <f t="shared" si="192"/>
        <v>0</v>
      </c>
      <c r="AJ49">
        <f t="shared" si="192"/>
        <v>0</v>
      </c>
      <c r="AK49">
        <f t="shared" si="193"/>
        <v>0</v>
      </c>
      <c r="AL49">
        <f t="shared" si="193"/>
        <v>0</v>
      </c>
      <c r="AM49">
        <f t="shared" si="193"/>
        <v>0</v>
      </c>
      <c r="AN49">
        <f t="shared" si="193"/>
        <v>0</v>
      </c>
      <c r="AO49">
        <f t="shared" si="194"/>
        <v>0</v>
      </c>
      <c r="AP49">
        <f t="shared" si="195"/>
        <v>0</v>
      </c>
      <c r="AQ49" s="4" t="b">
        <f t="shared" ref="AQ49" si="249">IF(G49=0,0,IF(OR(G48&gt;=4,G49&gt;=4)=TRUE,0,IF(AND(J48=0,J49=0)=TRUE,0,IF((AS48+AS49)&lt;=$T$9,0,IF((AS48+AS49)&gt;$T$9,IF(J49=0,IF(((C48+E48)*24)+$T$8&gt;(B50+D48)*24,IF(((((C48+E48)*24)+$T$8)-((B50+D48)*24)-AR50)&gt;0,(((C48+E48)*24)+$T$8)-((B50+D48)*24)-AR50,IF(((C49+E49)*24)+$T$8&gt;(B50+D48)*24,IF(((((C49+E49)*24)+$T$8)-((B50+D48)*24)-AR50)&gt;0,(((C49+E49)*24)+$T$8)-((B50+D48)*24)-AR50,0))))))))))</f>
        <v>0</v>
      </c>
      <c r="AS49" s="4">
        <f t="shared" si="197"/>
        <v>9</v>
      </c>
      <c r="AT49">
        <f>IF(AT48=1,0,IF(AND(G49=1,J49&gt;0)=TRUE,1,0))</f>
        <v>1</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1</v>
      </c>
      <c r="BD49">
        <f>IF(BC49&gt;13,1,0)</f>
        <v>0</v>
      </c>
      <c r="BE49">
        <f>IF($J48+$J49&gt;0,$BC47+1,0)</f>
        <v>1</v>
      </c>
    </row>
    <row r="50" spans="1:57" ht="9" customHeight="1">
      <c r="A50" s="73">
        <f t="shared" si="209"/>
        <v>42955</v>
      </c>
      <c r="B50" s="74">
        <f>B48+1</f>
        <v>42955</v>
      </c>
      <c r="C50" s="74">
        <f t="shared" si="180"/>
        <v>42956</v>
      </c>
      <c r="D50" s="75">
        <v>0.79166666666666663</v>
      </c>
      <c r="E50" s="76">
        <v>0.29166666666666669</v>
      </c>
      <c r="F50" s="77">
        <v>1</v>
      </c>
      <c r="G50" s="78">
        <v>1</v>
      </c>
      <c r="H50" s="78"/>
      <c r="I50" s="79"/>
      <c r="J50" s="80">
        <f t="shared" si="206"/>
        <v>12</v>
      </c>
      <c r="K50" s="80">
        <f t="shared" si="207"/>
        <v>36.500000000232831</v>
      </c>
      <c r="L50" s="80">
        <f t="shared" si="181"/>
        <v>0</v>
      </c>
      <c r="M50" s="80">
        <f t="shared" si="182"/>
        <v>5.0000000000582077</v>
      </c>
      <c r="N50" s="80">
        <f t="shared" si="183"/>
        <v>6.9999999999417923</v>
      </c>
      <c r="O50" s="80">
        <f t="shared" si="184"/>
        <v>0</v>
      </c>
      <c r="P50" s="80">
        <f t="shared" si="185"/>
        <v>0</v>
      </c>
      <c r="Q50" s="80">
        <f t="shared" si="186"/>
        <v>0</v>
      </c>
      <c r="R50" s="81"/>
      <c r="S50" s="81"/>
      <c r="T50" s="81"/>
      <c r="U50" s="82"/>
      <c r="V50">
        <f t="shared" si="187"/>
        <v>0</v>
      </c>
      <c r="W50">
        <f t="shared" si="187"/>
        <v>5.0000000000582077</v>
      </c>
      <c r="X50">
        <f t="shared" si="187"/>
        <v>6.9999999999417923</v>
      </c>
      <c r="Y50">
        <f t="shared" si="187"/>
        <v>0</v>
      </c>
      <c r="Z50">
        <f t="shared" si="188"/>
        <v>0</v>
      </c>
      <c r="AA50">
        <f t="shared" si="189"/>
        <v>0</v>
      </c>
      <c r="AB50">
        <f t="shared" si="190"/>
        <v>0</v>
      </c>
      <c r="AC50">
        <f t="shared" si="191"/>
        <v>0</v>
      </c>
      <c r="AD50">
        <f t="shared" si="191"/>
        <v>0</v>
      </c>
      <c r="AE50">
        <f t="shared" si="191"/>
        <v>0</v>
      </c>
      <c r="AF50">
        <f t="shared" si="191"/>
        <v>0</v>
      </c>
      <c r="AG50">
        <f t="shared" si="192"/>
        <v>0</v>
      </c>
      <c r="AH50">
        <f t="shared" si="192"/>
        <v>0</v>
      </c>
      <c r="AI50">
        <f t="shared" si="192"/>
        <v>0</v>
      </c>
      <c r="AJ50">
        <f t="shared" si="192"/>
        <v>0</v>
      </c>
      <c r="AK50">
        <f t="shared" si="193"/>
        <v>0</v>
      </c>
      <c r="AL50">
        <f t="shared" si="193"/>
        <v>0</v>
      </c>
      <c r="AM50">
        <f t="shared" si="193"/>
        <v>0</v>
      </c>
      <c r="AN50">
        <f t="shared" si="193"/>
        <v>0</v>
      </c>
      <c r="AO50">
        <f t="shared" si="194"/>
        <v>0</v>
      </c>
      <c r="AP50">
        <f t="shared" si="195"/>
        <v>0</v>
      </c>
      <c r="AR50" s="4">
        <f t="shared" ref="AR50" si="250">IF(G50=0,0,IF(OR(G48&gt;=4,G49&gt;=4)=TRUE,0,IF(J50=0,0,IF(AND(J49&gt;0,(((B50+D50)-(C49+E49))*24)&lt;$T$8)=TRUE,$T$8-(((B50+D50)-(C49+E49))*24),IF(AND(J48&gt;0,(((B50+D50)-(C48+E48))*24)&lt;$T$8)=TRUE,$T$8-(((B50+D50)-(C48+E48))*24),0)))))</f>
        <v>1.0000000000582077</v>
      </c>
      <c r="AS50" s="4">
        <f t="shared" si="197"/>
        <v>12</v>
      </c>
      <c r="AT50">
        <f>IF(AND(G50=1,J50&gt;0)=TRUE,1,0)</f>
        <v>1</v>
      </c>
      <c r="AU50">
        <f t="shared" ref="AU50" si="251">IF(G50=2,1,0)</f>
        <v>0</v>
      </c>
      <c r="AV50">
        <f t="shared" ref="AV50" si="252">IF(G50=3,1,0)</f>
        <v>0</v>
      </c>
      <c r="AW50">
        <f t="shared" ref="AW50" si="253">IF(G50=4,1,0)</f>
        <v>0</v>
      </c>
      <c r="AX50">
        <f t="shared" ref="AX50" si="254">IF(G50=5,1,0)</f>
        <v>0</v>
      </c>
      <c r="AY50">
        <f t="shared" ref="AY50" si="255">IF(G50=6,1,0)</f>
        <v>0</v>
      </c>
      <c r="AZ50">
        <f t="shared" ref="AZ50" si="256">IF(G50=7,1,0)</f>
        <v>0</v>
      </c>
      <c r="BA50">
        <f t="shared" ref="BA50" si="257">IF(G50=8,1,0)</f>
        <v>0</v>
      </c>
      <c r="BB50">
        <f t="shared" ref="BB50" si="258">IF(G50=9,1,0)</f>
        <v>0</v>
      </c>
    </row>
    <row r="51" spans="1:57" ht="9" customHeight="1">
      <c r="A51" s="105">
        <f>B50</f>
        <v>42955</v>
      </c>
      <c r="B51" s="106">
        <f>C50</f>
        <v>42956</v>
      </c>
      <c r="C51" s="106">
        <f t="shared" si="180"/>
        <v>42956</v>
      </c>
      <c r="D51" s="107">
        <v>0</v>
      </c>
      <c r="E51" s="108">
        <v>0</v>
      </c>
      <c r="F51" s="109">
        <v>0</v>
      </c>
      <c r="G51" s="110">
        <v>1</v>
      </c>
      <c r="H51" s="110"/>
      <c r="I51" s="111"/>
      <c r="J51" s="112">
        <f t="shared" si="206"/>
        <v>0</v>
      </c>
      <c r="K51" s="112">
        <f t="shared" si="207"/>
        <v>36.500000000232831</v>
      </c>
      <c r="L51" s="112">
        <f t="shared" si="181"/>
        <v>0</v>
      </c>
      <c r="M51" s="112">
        <f t="shared" si="182"/>
        <v>0</v>
      </c>
      <c r="N51" s="112" t="b">
        <f t="shared" si="183"/>
        <v>0</v>
      </c>
      <c r="O51" s="112">
        <f t="shared" si="184"/>
        <v>0</v>
      </c>
      <c r="P51" s="112">
        <f t="shared" si="185"/>
        <v>0</v>
      </c>
      <c r="Q51" s="112">
        <f t="shared" si="186"/>
        <v>0</v>
      </c>
      <c r="R51" s="113"/>
      <c r="S51" s="113"/>
      <c r="T51" s="113"/>
      <c r="U51" s="114"/>
      <c r="V51">
        <f t="shared" si="187"/>
        <v>0</v>
      </c>
      <c r="W51">
        <f t="shared" si="187"/>
        <v>0</v>
      </c>
      <c r="X51" t="b">
        <f t="shared" si="187"/>
        <v>0</v>
      </c>
      <c r="Y51">
        <f t="shared" si="187"/>
        <v>0</v>
      </c>
      <c r="Z51">
        <f t="shared" si="188"/>
        <v>0</v>
      </c>
      <c r="AA51">
        <f t="shared" si="189"/>
        <v>0</v>
      </c>
      <c r="AB51">
        <f t="shared" si="190"/>
        <v>0</v>
      </c>
      <c r="AC51">
        <f t="shared" si="191"/>
        <v>0</v>
      </c>
      <c r="AD51">
        <f t="shared" si="191"/>
        <v>0</v>
      </c>
      <c r="AE51">
        <f t="shared" si="191"/>
        <v>0</v>
      </c>
      <c r="AF51">
        <f t="shared" si="191"/>
        <v>0</v>
      </c>
      <c r="AG51">
        <f t="shared" si="192"/>
        <v>0</v>
      </c>
      <c r="AH51">
        <f t="shared" si="192"/>
        <v>0</v>
      </c>
      <c r="AI51">
        <f t="shared" si="192"/>
        <v>0</v>
      </c>
      <c r="AJ51">
        <f t="shared" si="192"/>
        <v>0</v>
      </c>
      <c r="AK51">
        <f t="shared" si="193"/>
        <v>0</v>
      </c>
      <c r="AL51">
        <f t="shared" si="193"/>
        <v>0</v>
      </c>
      <c r="AM51">
        <f t="shared" si="193"/>
        <v>0</v>
      </c>
      <c r="AN51">
        <f t="shared" si="193"/>
        <v>0</v>
      </c>
      <c r="AO51">
        <f t="shared" si="194"/>
        <v>0</v>
      </c>
      <c r="AP51">
        <f t="shared" si="195"/>
        <v>0</v>
      </c>
      <c r="AQ51" s="4">
        <f t="shared" ref="AQ51" si="259">IF(G51=0,0,IF(OR(G50&gt;=4,G51&gt;=4)=TRUE,0,IF(AND(J50=0,J51=0)=TRUE,0,IF((AS50+AS51)&lt;=$T$9,0,IF((AS50+AS51)&gt;$T$9,IF(J51=0,IF(((C50+E50)*24)+$T$8&gt;(B52+D50)*24,IF(((((C50+E50)*24)+$T$8)-((B52+D50)*24)-AR52)&gt;0,(((C50+E50)*24)+$T$8)-((B52+D50)*24)-AR52,IF(((C51+E51)*24)+$T$8&gt;(B52+D50)*24,IF(((((C51+E51)*24)+$T$8)-((B52+D50)*24)-AR52)&gt;0,(((C51+E51)*24)+$T$8)-((B52+D50)*24)-AR52,0))))))))))</f>
        <v>0</v>
      </c>
      <c r="AS51" s="4">
        <f t="shared" si="197"/>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2</v>
      </c>
      <c r="BD51">
        <f>IF(BC51&gt;13,1,0)</f>
        <v>0</v>
      </c>
      <c r="BE51">
        <f>IF($J50+$J51&gt;0,$BC49+1,0)</f>
        <v>2</v>
      </c>
    </row>
    <row r="52" spans="1:57" ht="9" customHeight="1">
      <c r="A52" s="73">
        <f t="shared" ref="A52" si="260">B52</f>
        <v>42956</v>
      </c>
      <c r="B52" s="74">
        <f>B50+1</f>
        <v>42956</v>
      </c>
      <c r="C52" s="74">
        <f t="shared" si="180"/>
        <v>42957</v>
      </c>
      <c r="D52" s="75">
        <v>0.79166666666666663</v>
      </c>
      <c r="E52" s="76">
        <v>4.5138888888888888E-2</v>
      </c>
      <c r="F52" s="77">
        <v>1</v>
      </c>
      <c r="G52" s="78">
        <v>1</v>
      </c>
      <c r="H52" s="78"/>
      <c r="I52" s="79"/>
      <c r="J52" s="80">
        <f t="shared" si="206"/>
        <v>6.0833333334303461</v>
      </c>
      <c r="K52" s="80">
        <f t="shared" si="207"/>
        <v>42.583333333663177</v>
      </c>
      <c r="L52" s="80">
        <f t="shared" si="181"/>
        <v>0</v>
      </c>
      <c r="M52" s="80">
        <f t="shared" si="182"/>
        <v>3.4999999997671694</v>
      </c>
      <c r="N52" s="80">
        <f t="shared" si="183"/>
        <v>0</v>
      </c>
      <c r="O52" s="80">
        <f t="shared" si="184"/>
        <v>2.5833333336631767</v>
      </c>
      <c r="P52" s="80">
        <f t="shared" si="185"/>
        <v>0</v>
      </c>
      <c r="Q52" s="80">
        <f t="shared" si="186"/>
        <v>0</v>
      </c>
      <c r="R52" s="81"/>
      <c r="S52" s="81"/>
      <c r="T52" s="81"/>
      <c r="U52" s="82"/>
      <c r="V52">
        <f t="shared" si="187"/>
        <v>0</v>
      </c>
      <c r="W52">
        <f t="shared" si="187"/>
        <v>3.4999999997671694</v>
      </c>
      <c r="X52">
        <f t="shared" si="187"/>
        <v>0</v>
      </c>
      <c r="Y52">
        <f t="shared" si="187"/>
        <v>2.5833333336631767</v>
      </c>
      <c r="Z52">
        <f t="shared" si="188"/>
        <v>0</v>
      </c>
      <c r="AA52">
        <f t="shared" si="189"/>
        <v>0</v>
      </c>
      <c r="AB52">
        <f t="shared" si="190"/>
        <v>0</v>
      </c>
      <c r="AC52">
        <f t="shared" si="191"/>
        <v>0</v>
      </c>
      <c r="AD52">
        <f t="shared" si="191"/>
        <v>0</v>
      </c>
      <c r="AE52">
        <f t="shared" si="191"/>
        <v>0</v>
      </c>
      <c r="AF52">
        <f t="shared" si="191"/>
        <v>0</v>
      </c>
      <c r="AG52">
        <f t="shared" si="192"/>
        <v>0</v>
      </c>
      <c r="AH52">
        <f t="shared" si="192"/>
        <v>0</v>
      </c>
      <c r="AI52">
        <f t="shared" si="192"/>
        <v>0</v>
      </c>
      <c r="AJ52">
        <f t="shared" si="192"/>
        <v>0</v>
      </c>
      <c r="AK52">
        <f t="shared" si="193"/>
        <v>0</v>
      </c>
      <c r="AL52">
        <f t="shared" si="193"/>
        <v>0</v>
      </c>
      <c r="AM52">
        <f t="shared" si="193"/>
        <v>0</v>
      </c>
      <c r="AN52">
        <f t="shared" si="193"/>
        <v>0</v>
      </c>
      <c r="AO52">
        <f t="shared" si="194"/>
        <v>0</v>
      </c>
      <c r="AP52">
        <f t="shared" si="195"/>
        <v>0</v>
      </c>
      <c r="AR52" s="4">
        <f t="shared" ref="AR52" si="261">IF(G52=0,0,IF(OR(G50&gt;=4,G51&gt;=4)=TRUE,0,IF(J52=0,0,IF(AND(J51&gt;0,(((B52+D52)-(C51+E51))*24)&lt;$T$8)=TRUE,$T$8-(((B52+D52)-(C51+E51))*24),IF(AND(J50&gt;0,(((B52+D52)-(C50+E50))*24)&lt;$T$8)=TRUE,$T$8-(((B52+D52)-(C50+E50))*24),0)))))</f>
        <v>0</v>
      </c>
      <c r="AS52" s="4">
        <f t="shared" si="197"/>
        <v>6.0833333334303461</v>
      </c>
      <c r="AT52">
        <f>IF(AND(G52=1,J52&gt;0)=TRUE,1,0)</f>
        <v>1</v>
      </c>
      <c r="AU52">
        <f t="shared" ref="AU52" si="262">IF(G52=2,1,0)</f>
        <v>0</v>
      </c>
      <c r="AV52">
        <f t="shared" ref="AV52" si="263">IF(G52=3,1,0)</f>
        <v>0</v>
      </c>
      <c r="AW52">
        <f t="shared" ref="AW52" si="264">IF(G52=4,1,0)</f>
        <v>0</v>
      </c>
      <c r="AX52">
        <f t="shared" ref="AX52" si="265">IF(G52=5,1,0)</f>
        <v>0</v>
      </c>
      <c r="AY52">
        <f t="shared" ref="AY52" si="266">IF(G52=6,1,0)</f>
        <v>0</v>
      </c>
      <c r="AZ52">
        <f t="shared" ref="AZ52" si="267">IF(G52=7,1,0)</f>
        <v>0</v>
      </c>
      <c r="BA52">
        <f t="shared" ref="BA52" si="268">IF(G52=8,1,0)</f>
        <v>0</v>
      </c>
      <c r="BB52">
        <f t="shared" ref="BB52" si="269">IF(G52=9,1,0)</f>
        <v>0</v>
      </c>
    </row>
    <row r="53" spans="1:57" ht="9" customHeight="1">
      <c r="A53" s="83">
        <f>B52</f>
        <v>42956</v>
      </c>
      <c r="B53" s="84">
        <f>C52</f>
        <v>42957</v>
      </c>
      <c r="C53" s="84">
        <f t="shared" si="180"/>
        <v>42957</v>
      </c>
      <c r="D53" s="85">
        <v>0</v>
      </c>
      <c r="E53" s="86">
        <v>0</v>
      </c>
      <c r="F53" s="87">
        <v>0</v>
      </c>
      <c r="G53" s="88">
        <v>1</v>
      </c>
      <c r="H53" s="88"/>
      <c r="I53" s="89"/>
      <c r="J53" s="90">
        <f t="shared" si="206"/>
        <v>0</v>
      </c>
      <c r="K53" s="90">
        <f t="shared" si="207"/>
        <v>42.583333333663177</v>
      </c>
      <c r="L53" s="90">
        <f t="shared" si="181"/>
        <v>0</v>
      </c>
      <c r="M53" s="90">
        <f t="shared" si="182"/>
        <v>0</v>
      </c>
      <c r="N53" s="90">
        <f t="shared" si="183"/>
        <v>0</v>
      </c>
      <c r="O53" s="90">
        <f t="shared" si="184"/>
        <v>0</v>
      </c>
      <c r="P53" s="90">
        <f t="shared" si="185"/>
        <v>0</v>
      </c>
      <c r="Q53" s="90">
        <f t="shared" si="186"/>
        <v>0</v>
      </c>
      <c r="R53" s="91"/>
      <c r="S53" s="91"/>
      <c r="T53" s="91"/>
      <c r="U53" s="92"/>
      <c r="V53">
        <f t="shared" si="187"/>
        <v>0</v>
      </c>
      <c r="W53">
        <f t="shared" si="187"/>
        <v>0</v>
      </c>
      <c r="X53">
        <f t="shared" si="187"/>
        <v>0</v>
      </c>
      <c r="Y53">
        <f t="shared" si="187"/>
        <v>0</v>
      </c>
      <c r="Z53">
        <f t="shared" si="188"/>
        <v>0</v>
      </c>
      <c r="AA53">
        <f t="shared" si="189"/>
        <v>0</v>
      </c>
      <c r="AB53">
        <f t="shared" si="190"/>
        <v>0</v>
      </c>
      <c r="AC53">
        <f t="shared" si="191"/>
        <v>0</v>
      </c>
      <c r="AD53">
        <f t="shared" si="191"/>
        <v>0</v>
      </c>
      <c r="AE53">
        <f t="shared" si="191"/>
        <v>0</v>
      </c>
      <c r="AF53">
        <f t="shared" si="191"/>
        <v>0</v>
      </c>
      <c r="AG53">
        <f t="shared" si="192"/>
        <v>0</v>
      </c>
      <c r="AH53">
        <f t="shared" si="192"/>
        <v>0</v>
      </c>
      <c r="AI53">
        <f t="shared" si="192"/>
        <v>0</v>
      </c>
      <c r="AJ53">
        <f t="shared" si="192"/>
        <v>0</v>
      </c>
      <c r="AK53">
        <f t="shared" si="193"/>
        <v>0</v>
      </c>
      <c r="AL53">
        <f t="shared" si="193"/>
        <v>0</v>
      </c>
      <c r="AM53">
        <f t="shared" si="193"/>
        <v>0</v>
      </c>
      <c r="AN53">
        <f t="shared" si="193"/>
        <v>0</v>
      </c>
      <c r="AO53">
        <f t="shared" si="194"/>
        <v>0</v>
      </c>
      <c r="AP53">
        <f t="shared" si="195"/>
        <v>0</v>
      </c>
      <c r="AQ53" s="4">
        <f t="shared" ref="AQ53" si="270">IF(G53=0,0,IF(OR(G52&gt;=4,G53&gt;=4)=TRUE,0,IF(AND(J52=0,J53=0)=TRUE,0,IF((AS52+AS53)&lt;=$T$9,0,IF((AS52+AS53)&gt;$T$9,IF(J53=0,IF(((C52+E52)*24)+$T$8&gt;(B54+D52)*24,IF(((((C52+E52)*24)+$T$8)-((B54+D52)*24)-AR54)&gt;0,(((C52+E52)*24)+$T$8)-((B54+D52)*24)-AR54,IF(((C53+E53)*24)+$T$8&gt;(B54+D52)*24,IF(((((C53+E53)*24)+$T$8)-((B54+D52)*24)-AR54)&gt;0,(((C53+E53)*24)+$T$8)-((B54+D52)*24)-AR54,0))))))))))</f>
        <v>0</v>
      </c>
      <c r="AS53" s="4">
        <f t="shared" si="197"/>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3</v>
      </c>
      <c r="BD53">
        <f>IF(BC53&gt;13,1,0)</f>
        <v>0</v>
      </c>
      <c r="BE53">
        <f>IF($J52+$J53&gt;0,$BC51+1,0)</f>
        <v>3</v>
      </c>
    </row>
    <row r="54" spans="1:57" ht="9" customHeight="1">
      <c r="A54" s="62">
        <f>B54</f>
        <v>42957</v>
      </c>
      <c r="B54" s="64">
        <f>B52+1</f>
        <v>42957</v>
      </c>
      <c r="C54" s="64">
        <f t="shared" ref="C54:C67" si="271">B54+F54</f>
        <v>42957</v>
      </c>
      <c r="D54" s="65">
        <v>0.70833333333333337</v>
      </c>
      <c r="E54" s="66">
        <v>0.875</v>
      </c>
      <c r="F54" s="67">
        <v>0</v>
      </c>
      <c r="G54" s="68">
        <v>1</v>
      </c>
      <c r="H54" s="68"/>
      <c r="I54" s="69"/>
      <c r="J54" s="70">
        <f>((C54+E54)-(B54+D54))*24</f>
        <v>3.9999999999417923</v>
      </c>
      <c r="K54" s="70">
        <f>IF(OR(G54=4,G54&gt;=8)=TRUE,0,J54)</f>
        <v>3.9999999999417923</v>
      </c>
      <c r="L54" s="70">
        <f t="shared" ref="L54:L67" si="272">IF(J54-(O54+N54+M54+P54+Q54)&lt;0,0,J54-(O54+N54+M54+P54+Q54))</f>
        <v>0</v>
      </c>
      <c r="M54" s="70">
        <f t="shared" ref="M54:M67" si="273">IF(Q54+P54&gt;0,0,IF(K54-J54&gt;$O$9,0,IF((B54+D54)&gt;(B54+$O$2),J54-O54-N54,IF(((((C54+E54)*24)-((B54+$O$2)*24)))-O54-N54&gt;0,((((C54+E54)*24)-((B54+$O$2)*24)))-O54-N54,0))))</f>
        <v>4</v>
      </c>
      <c r="N54" s="70" t="b">
        <f t="shared" ref="N54:N67" si="274">IF(Q54+P54&gt;0,0,IF(K54-J54&gt;$O$9,0,IF(WEEKDAY(A54,2)&gt;5,J54-O54,IF((B54+D54)&gt;(B54+$O$3),J54-O54,IF(((C54+E54)&gt;(B54+$O$3)),IF(((((C54+E54)-(B54+$O$3))*24)-O54)&gt;0,(((C54+E54)-(B54+$O$3))*24)-O54,0))))))</f>
        <v>0</v>
      </c>
      <c r="O54" s="70">
        <f t="shared" ref="O54:O67" si="275">IF(Q54+P54&gt;0,0,IF((K54-J54)&gt;=$O$9,J54,IF(K54&gt;$O$9,K54-$O$9,0)))</f>
        <v>0</v>
      </c>
      <c r="P54" s="70">
        <f t="shared" ref="P54:P67" si="276">IF(G54=2,J54,0)</f>
        <v>0</v>
      </c>
      <c r="Q54" s="70">
        <f t="shared" ref="Q54:Q67" si="277">IF(G54=3,J54,0)</f>
        <v>0</v>
      </c>
      <c r="R54" s="71"/>
      <c r="S54" s="71"/>
      <c r="T54" s="71"/>
      <c r="U54" s="72"/>
      <c r="V54">
        <f t="shared" ref="V54:Y67" si="278">IF($G54=1,L54,0)</f>
        <v>0</v>
      </c>
      <c r="W54">
        <f t="shared" si="278"/>
        <v>4</v>
      </c>
      <c r="X54" t="b">
        <f t="shared" si="278"/>
        <v>0</v>
      </c>
      <c r="Y54">
        <f t="shared" si="278"/>
        <v>0</v>
      </c>
      <c r="Z54">
        <f t="shared" ref="Z54:Z67" si="279">IF($G54=2,P54,0)</f>
        <v>0</v>
      </c>
      <c r="AA54">
        <f t="shared" ref="AA54:AA67" si="280">IF($G54=3,Q54,0)</f>
        <v>0</v>
      </c>
      <c r="AB54">
        <f t="shared" ref="AB54:AB67" si="281">IF($G54=4,H54,0)</f>
        <v>0</v>
      </c>
      <c r="AC54">
        <f t="shared" ref="AC54:AF67" si="282">IF($G54=5,L54,0)</f>
        <v>0</v>
      </c>
      <c r="AD54">
        <f t="shared" si="282"/>
        <v>0</v>
      </c>
      <c r="AE54">
        <f t="shared" si="282"/>
        <v>0</v>
      </c>
      <c r="AF54">
        <f t="shared" si="282"/>
        <v>0</v>
      </c>
      <c r="AG54">
        <f t="shared" ref="AG54:AJ67" si="283">IF($G54=6,L54,0)</f>
        <v>0</v>
      </c>
      <c r="AH54">
        <f t="shared" si="283"/>
        <v>0</v>
      </c>
      <c r="AI54">
        <f t="shared" si="283"/>
        <v>0</v>
      </c>
      <c r="AJ54">
        <f t="shared" si="283"/>
        <v>0</v>
      </c>
      <c r="AK54">
        <f t="shared" ref="AK54:AN67" si="284">IF($G54=7,L54,0)</f>
        <v>0</v>
      </c>
      <c r="AL54">
        <f t="shared" si="284"/>
        <v>0</v>
      </c>
      <c r="AM54">
        <f t="shared" si="284"/>
        <v>0</v>
      </c>
      <c r="AN54">
        <f t="shared" si="284"/>
        <v>0</v>
      </c>
      <c r="AO54">
        <f t="shared" ref="AO54:AO67" si="285">IF($G54=8,H54,0)</f>
        <v>0</v>
      </c>
      <c r="AP54">
        <f t="shared" ref="AP54:AP67" si="286">IF($G54=9,H54,0)</f>
        <v>0</v>
      </c>
      <c r="AR54" s="4">
        <f t="shared" ref="AR54" si="287">IF(G54=0,0,IF(OR(G52&gt;=4,G53&gt;=4)=TRUE,0,IF(J54=0,0,IF(AND(J53&gt;0,(((B54+D54)-(C53+E53))*24)&lt;$T$8)=TRUE,$T$8-(((B54+D54)-(C53+E53))*24),IF(AND(J52&gt;0,(((B54+D54)-(C52+E52))*24)&lt;$T$8)=TRUE,$T$8-(((B54+D54)-(C52+E52))*24),0)))))</f>
        <v>0</v>
      </c>
      <c r="AS54" s="4">
        <f t="shared" ref="AS54:AS67" si="288">IF(AND(G54&gt;=1,G54&lt;=3)=TRUE,J54,0)</f>
        <v>3.9999999999417923</v>
      </c>
      <c r="AT54">
        <f>IF(AND(G54=1,J54&gt;0)=TRUE,1,0)</f>
        <v>1</v>
      </c>
      <c r="AU54">
        <f t="shared" ref="AU54" si="289">IF(G54=2,1,0)</f>
        <v>0</v>
      </c>
      <c r="AV54">
        <f t="shared" ref="AV54" si="290">IF(G54=3,1,0)</f>
        <v>0</v>
      </c>
      <c r="AW54">
        <f t="shared" ref="AW54" si="291">IF(G54=4,1,0)</f>
        <v>0</v>
      </c>
      <c r="AX54">
        <f t="shared" ref="AX54" si="292">IF(G54=5,1,0)</f>
        <v>0</v>
      </c>
      <c r="AY54">
        <f t="shared" ref="AY54" si="293">IF(G54=6,1,0)</f>
        <v>0</v>
      </c>
      <c r="AZ54">
        <f t="shared" ref="AZ54" si="294">IF(G54=7,1,0)</f>
        <v>0</v>
      </c>
      <c r="BA54">
        <f t="shared" ref="BA54" si="295">IF(G54=8,1,0)</f>
        <v>0</v>
      </c>
      <c r="BB54">
        <f t="shared" ref="BB54" si="296">IF(G54=9,1,0)</f>
        <v>0</v>
      </c>
    </row>
    <row r="55" spans="1:57" ht="9" customHeight="1">
      <c r="A55" s="105">
        <f>B54</f>
        <v>42957</v>
      </c>
      <c r="B55" s="106">
        <f>C54</f>
        <v>42957</v>
      </c>
      <c r="C55" s="106">
        <f t="shared" si="271"/>
        <v>42957</v>
      </c>
      <c r="D55" s="107">
        <v>0</v>
      </c>
      <c r="E55" s="108">
        <v>0</v>
      </c>
      <c r="F55" s="109">
        <v>0</v>
      </c>
      <c r="G55" s="110">
        <v>1</v>
      </c>
      <c r="H55" s="110"/>
      <c r="I55" s="111"/>
      <c r="J55" s="112">
        <f t="shared" ref="J55:J67" si="297">((C55+E55)-(B55+D55))*24</f>
        <v>0</v>
      </c>
      <c r="K55" s="112">
        <f t="shared" ref="K55:K67" si="298">IF(OR(G55=4,G55&gt;=8)=TRUE,K54,K54+J55)</f>
        <v>3.9999999999417923</v>
      </c>
      <c r="L55" s="112">
        <f t="shared" si="272"/>
        <v>0</v>
      </c>
      <c r="M55" s="112">
        <f t="shared" si="273"/>
        <v>0</v>
      </c>
      <c r="N55" s="112" t="b">
        <f t="shared" si="274"/>
        <v>0</v>
      </c>
      <c r="O55" s="112">
        <f t="shared" si="275"/>
        <v>0</v>
      </c>
      <c r="P55" s="112">
        <f t="shared" si="276"/>
        <v>0</v>
      </c>
      <c r="Q55" s="112">
        <f t="shared" si="277"/>
        <v>0</v>
      </c>
      <c r="R55" s="113"/>
      <c r="S55" s="113"/>
      <c r="T55" s="113"/>
      <c r="U55" s="114"/>
      <c r="V55">
        <f t="shared" si="278"/>
        <v>0</v>
      </c>
      <c r="W55">
        <f t="shared" si="278"/>
        <v>0</v>
      </c>
      <c r="X55" t="b">
        <f t="shared" si="278"/>
        <v>0</v>
      </c>
      <c r="Y55">
        <f t="shared" si="278"/>
        <v>0</v>
      </c>
      <c r="Z55">
        <f t="shared" si="279"/>
        <v>0</v>
      </c>
      <c r="AA55">
        <f t="shared" si="280"/>
        <v>0</v>
      </c>
      <c r="AB55">
        <f t="shared" si="281"/>
        <v>0</v>
      </c>
      <c r="AC55">
        <f t="shared" si="282"/>
        <v>0</v>
      </c>
      <c r="AD55">
        <f t="shared" si="282"/>
        <v>0</v>
      </c>
      <c r="AE55">
        <f t="shared" si="282"/>
        <v>0</v>
      </c>
      <c r="AF55">
        <f t="shared" si="282"/>
        <v>0</v>
      </c>
      <c r="AG55">
        <f t="shared" si="283"/>
        <v>0</v>
      </c>
      <c r="AH55">
        <f t="shared" si="283"/>
        <v>0</v>
      </c>
      <c r="AI55">
        <f t="shared" si="283"/>
        <v>0</v>
      </c>
      <c r="AJ55">
        <f t="shared" si="283"/>
        <v>0</v>
      </c>
      <c r="AK55">
        <f t="shared" si="284"/>
        <v>0</v>
      </c>
      <c r="AL55">
        <f t="shared" si="284"/>
        <v>0</v>
      </c>
      <c r="AM55">
        <f t="shared" si="284"/>
        <v>0</v>
      </c>
      <c r="AN55">
        <f t="shared" si="284"/>
        <v>0</v>
      </c>
      <c r="AO55">
        <f t="shared" si="285"/>
        <v>0</v>
      </c>
      <c r="AP55">
        <f t="shared" si="286"/>
        <v>0</v>
      </c>
      <c r="AQ55" s="4">
        <f t="shared" ref="AQ55" si="299">IF(G55=0,0,IF(OR(G54&gt;=4,G55&gt;=4)=TRUE,0,IF(AND(J54=0,J55=0)=TRUE,0,IF((AS54+AS55)&lt;=$T$9,0,IF((AS54+AS55)&gt;$T$9,IF(J55=0,IF(((C54+E54)*24)+$T$8&gt;(B56+D54)*24,IF(((((C54+E54)*24)+$T$8)-((B56+D54)*24)-AR56)&gt;0,(((C54+E54)*24)+$T$8)-((B56+D54)*24)-AR56,IF(((C55+E55)*24)+$T$8&gt;(B56+D54)*24,IF(((((C55+E55)*24)+$T$8)-((B56+D54)*24)-AR56)&gt;0,(((C55+E55)*24)+$T$8)-((B56+D54)*24)-AR56,0))))))))))</f>
        <v>0</v>
      </c>
      <c r="AS55" s="4">
        <f t="shared" si="288"/>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4</v>
      </c>
      <c r="BD55">
        <f>IF(BC55&gt;13,1,0)</f>
        <v>0</v>
      </c>
      <c r="BE55">
        <f>IF($J54+$J55&gt;0,$BC53+1,0)</f>
        <v>4</v>
      </c>
    </row>
    <row r="56" spans="1:57" ht="9" customHeight="1">
      <c r="A56" s="73">
        <f t="shared" ref="A56:A64" si="300">B56</f>
        <v>42958</v>
      </c>
      <c r="B56" s="74">
        <f>B54+1</f>
        <v>42958</v>
      </c>
      <c r="C56" s="74">
        <f t="shared" si="271"/>
        <v>42958</v>
      </c>
      <c r="D56" s="75">
        <v>0.70833333333333337</v>
      </c>
      <c r="E56" s="76">
        <v>0.95833333333333337</v>
      </c>
      <c r="F56" s="77">
        <v>0</v>
      </c>
      <c r="G56" s="78">
        <v>1</v>
      </c>
      <c r="H56" s="78"/>
      <c r="I56" s="79"/>
      <c r="J56" s="80">
        <f t="shared" si="297"/>
        <v>6</v>
      </c>
      <c r="K56" s="80">
        <f t="shared" si="298"/>
        <v>9.9999999999417923</v>
      </c>
      <c r="L56" s="80">
        <f t="shared" si="272"/>
        <v>0</v>
      </c>
      <c r="M56" s="80">
        <f t="shared" si="273"/>
        <v>6</v>
      </c>
      <c r="N56" s="80" t="b">
        <f t="shared" si="274"/>
        <v>0</v>
      </c>
      <c r="O56" s="80">
        <f t="shared" si="275"/>
        <v>0</v>
      </c>
      <c r="P56" s="80">
        <f t="shared" si="276"/>
        <v>0</v>
      </c>
      <c r="Q56" s="80">
        <f t="shared" si="277"/>
        <v>0</v>
      </c>
      <c r="R56" s="81"/>
      <c r="S56" s="81"/>
      <c r="T56" s="81"/>
      <c r="U56" s="82"/>
      <c r="V56">
        <f t="shared" si="278"/>
        <v>0</v>
      </c>
      <c r="W56">
        <f t="shared" si="278"/>
        <v>6</v>
      </c>
      <c r="X56" t="b">
        <f t="shared" si="278"/>
        <v>0</v>
      </c>
      <c r="Y56">
        <f t="shared" si="278"/>
        <v>0</v>
      </c>
      <c r="Z56">
        <f t="shared" si="279"/>
        <v>0</v>
      </c>
      <c r="AA56">
        <f t="shared" si="280"/>
        <v>0</v>
      </c>
      <c r="AB56">
        <f t="shared" si="281"/>
        <v>0</v>
      </c>
      <c r="AC56">
        <f t="shared" si="282"/>
        <v>0</v>
      </c>
      <c r="AD56">
        <f t="shared" si="282"/>
        <v>0</v>
      </c>
      <c r="AE56">
        <f t="shared" si="282"/>
        <v>0</v>
      </c>
      <c r="AF56">
        <f t="shared" si="282"/>
        <v>0</v>
      </c>
      <c r="AG56">
        <f t="shared" si="283"/>
        <v>0</v>
      </c>
      <c r="AH56">
        <f t="shared" si="283"/>
        <v>0</v>
      </c>
      <c r="AI56">
        <f t="shared" si="283"/>
        <v>0</v>
      </c>
      <c r="AJ56">
        <f t="shared" si="283"/>
        <v>0</v>
      </c>
      <c r="AK56">
        <f t="shared" si="284"/>
        <v>0</v>
      </c>
      <c r="AL56">
        <f t="shared" si="284"/>
        <v>0</v>
      </c>
      <c r="AM56">
        <f t="shared" si="284"/>
        <v>0</v>
      </c>
      <c r="AN56">
        <f t="shared" si="284"/>
        <v>0</v>
      </c>
      <c r="AO56">
        <f t="shared" si="285"/>
        <v>0</v>
      </c>
      <c r="AP56">
        <f t="shared" si="286"/>
        <v>0</v>
      </c>
      <c r="AR56" s="4">
        <f t="shared" ref="AR56" si="301">IF(G56=0,0,IF(OR(G54&gt;=4,G55&gt;=4)=TRUE,0,IF(J56=0,0,IF(AND(J55&gt;0,(((B56+D56)-(C55+E55))*24)&lt;$T$8)=TRUE,$T$8-(((B56+D56)-(C55+E55))*24),IF(AND(J54&gt;0,(((B56+D56)-(C54+E54))*24)&lt;$T$8)=TRUE,$T$8-(((B56+D56)-(C54+E54))*24),0)))))</f>
        <v>0</v>
      </c>
      <c r="AS56" s="4">
        <f t="shared" si="288"/>
        <v>6</v>
      </c>
      <c r="AT56">
        <f>IF(AND(G56=1,J56&gt;0)=TRUE,1,0)</f>
        <v>1</v>
      </c>
      <c r="AU56">
        <f t="shared" ref="AU56" si="302">IF(G56=2,1,0)</f>
        <v>0</v>
      </c>
      <c r="AV56">
        <f t="shared" ref="AV56" si="303">IF(G56=3,1,0)</f>
        <v>0</v>
      </c>
      <c r="AW56">
        <f t="shared" ref="AW56" si="304">IF(G56=4,1,0)</f>
        <v>0</v>
      </c>
      <c r="AX56">
        <f t="shared" ref="AX56" si="305">IF(G56=5,1,0)</f>
        <v>0</v>
      </c>
      <c r="AY56">
        <f t="shared" ref="AY56" si="306">IF(G56=6,1,0)</f>
        <v>0</v>
      </c>
      <c r="AZ56">
        <f t="shared" ref="AZ56" si="307">IF(G56=7,1,0)</f>
        <v>0</v>
      </c>
      <c r="BA56">
        <f t="shared" ref="BA56" si="308">IF(G56=8,1,0)</f>
        <v>0</v>
      </c>
      <c r="BB56">
        <f t="shared" ref="BB56" si="309">IF(G56=9,1,0)</f>
        <v>0</v>
      </c>
    </row>
    <row r="57" spans="1:57" ht="9" customHeight="1">
      <c r="A57" s="105">
        <f>B56</f>
        <v>42958</v>
      </c>
      <c r="B57" s="106">
        <f>C56</f>
        <v>42958</v>
      </c>
      <c r="C57" s="106">
        <f t="shared" si="271"/>
        <v>42958</v>
      </c>
      <c r="D57" s="107">
        <v>0</v>
      </c>
      <c r="E57" s="108">
        <v>0</v>
      </c>
      <c r="F57" s="109">
        <v>0</v>
      </c>
      <c r="G57" s="110">
        <v>1</v>
      </c>
      <c r="H57" s="110"/>
      <c r="I57" s="111"/>
      <c r="J57" s="112">
        <f t="shared" si="297"/>
        <v>0</v>
      </c>
      <c r="K57" s="112">
        <f t="shared" si="298"/>
        <v>9.9999999999417923</v>
      </c>
      <c r="L57" s="112">
        <f t="shared" si="272"/>
        <v>0</v>
      </c>
      <c r="M57" s="112">
        <f t="shared" si="273"/>
        <v>0</v>
      </c>
      <c r="N57" s="112" t="b">
        <f t="shared" si="274"/>
        <v>0</v>
      </c>
      <c r="O57" s="112">
        <f t="shared" si="275"/>
        <v>0</v>
      </c>
      <c r="P57" s="112">
        <f t="shared" si="276"/>
        <v>0</v>
      </c>
      <c r="Q57" s="112">
        <f t="shared" si="277"/>
        <v>0</v>
      </c>
      <c r="R57" s="113"/>
      <c r="S57" s="113"/>
      <c r="T57" s="113"/>
      <c r="U57" s="114"/>
      <c r="V57">
        <f t="shared" si="278"/>
        <v>0</v>
      </c>
      <c r="W57">
        <f t="shared" si="278"/>
        <v>0</v>
      </c>
      <c r="X57" t="b">
        <f t="shared" si="278"/>
        <v>0</v>
      </c>
      <c r="Y57">
        <f t="shared" si="278"/>
        <v>0</v>
      </c>
      <c r="Z57">
        <f t="shared" si="279"/>
        <v>0</v>
      </c>
      <c r="AA57">
        <f t="shared" si="280"/>
        <v>0</v>
      </c>
      <c r="AB57">
        <f t="shared" si="281"/>
        <v>0</v>
      </c>
      <c r="AC57">
        <f t="shared" si="282"/>
        <v>0</v>
      </c>
      <c r="AD57">
        <f t="shared" si="282"/>
        <v>0</v>
      </c>
      <c r="AE57">
        <f t="shared" si="282"/>
        <v>0</v>
      </c>
      <c r="AF57">
        <f t="shared" si="282"/>
        <v>0</v>
      </c>
      <c r="AG57">
        <f t="shared" si="283"/>
        <v>0</v>
      </c>
      <c r="AH57">
        <f t="shared" si="283"/>
        <v>0</v>
      </c>
      <c r="AI57">
        <f t="shared" si="283"/>
        <v>0</v>
      </c>
      <c r="AJ57">
        <f t="shared" si="283"/>
        <v>0</v>
      </c>
      <c r="AK57">
        <f t="shared" si="284"/>
        <v>0</v>
      </c>
      <c r="AL57">
        <f t="shared" si="284"/>
        <v>0</v>
      </c>
      <c r="AM57">
        <f t="shared" si="284"/>
        <v>0</v>
      </c>
      <c r="AN57">
        <f t="shared" si="284"/>
        <v>0</v>
      </c>
      <c r="AO57">
        <f t="shared" si="285"/>
        <v>0</v>
      </c>
      <c r="AP57">
        <f t="shared" si="286"/>
        <v>0</v>
      </c>
      <c r="AQ57" s="4">
        <f t="shared" ref="AQ57" si="310">IF(G57=0,0,IF(OR(G56&gt;=4,G57&gt;=4)=TRUE,0,IF(AND(J56=0,J57=0)=TRUE,0,IF((AS56+AS57)&lt;=$T$9,0,IF((AS56+AS57)&gt;$T$9,IF(J57=0,IF(((C56+E56)*24)+$T$8&gt;(B58+D56)*24,IF(((((C56+E56)*24)+$T$8)-((B58+D56)*24)-AR58)&gt;0,(((C56+E56)*24)+$T$8)-((B58+D56)*24)-AR58,IF(((C57+E57)*24)+$T$8&gt;(B58+D56)*24,IF(((((C57+E57)*24)+$T$8)-((B58+D56)*24)-AR58)&gt;0,(((C57+E57)*24)+$T$8)-((B58+D56)*24)-AR58,0))))))))))</f>
        <v>0</v>
      </c>
      <c r="AS57" s="4">
        <f t="shared" si="288"/>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5</v>
      </c>
      <c r="BD57">
        <f>IF(BC57&gt;13,1,0)</f>
        <v>0</v>
      </c>
      <c r="BE57">
        <f>IF($J56+$J57&gt;0,$BC55+1,0)</f>
        <v>5</v>
      </c>
    </row>
    <row r="58" spans="1:57" ht="9" customHeight="1">
      <c r="A58" s="73">
        <f t="shared" si="300"/>
        <v>42959</v>
      </c>
      <c r="B58" s="74">
        <f>B56+1</f>
        <v>42959</v>
      </c>
      <c r="C58" s="74">
        <f t="shared" si="271"/>
        <v>42959</v>
      </c>
      <c r="D58" s="75">
        <v>0</v>
      </c>
      <c r="E58" s="76">
        <v>0</v>
      </c>
      <c r="F58" s="77">
        <v>0</v>
      </c>
      <c r="G58" s="78">
        <v>1</v>
      </c>
      <c r="H58" s="78"/>
      <c r="I58" s="79"/>
      <c r="J58" s="80">
        <f t="shared" si="297"/>
        <v>0</v>
      </c>
      <c r="K58" s="80">
        <f t="shared" si="298"/>
        <v>9.9999999999417923</v>
      </c>
      <c r="L58" s="80">
        <f t="shared" si="272"/>
        <v>0</v>
      </c>
      <c r="M58" s="80">
        <f t="shared" si="273"/>
        <v>0</v>
      </c>
      <c r="N58" s="80">
        <f t="shared" si="274"/>
        <v>0</v>
      </c>
      <c r="O58" s="80">
        <f t="shared" si="275"/>
        <v>0</v>
      </c>
      <c r="P58" s="80">
        <f t="shared" si="276"/>
        <v>0</v>
      </c>
      <c r="Q58" s="80">
        <f t="shared" si="277"/>
        <v>0</v>
      </c>
      <c r="R58" s="81"/>
      <c r="S58" s="81"/>
      <c r="T58" s="81"/>
      <c r="U58" s="82"/>
      <c r="V58">
        <f t="shared" si="278"/>
        <v>0</v>
      </c>
      <c r="W58">
        <f t="shared" si="278"/>
        <v>0</v>
      </c>
      <c r="X58">
        <f t="shared" si="278"/>
        <v>0</v>
      </c>
      <c r="Y58">
        <f t="shared" si="278"/>
        <v>0</v>
      </c>
      <c r="Z58">
        <f t="shared" si="279"/>
        <v>0</v>
      </c>
      <c r="AA58">
        <f t="shared" si="280"/>
        <v>0</v>
      </c>
      <c r="AB58">
        <f t="shared" si="281"/>
        <v>0</v>
      </c>
      <c r="AC58">
        <f t="shared" si="282"/>
        <v>0</v>
      </c>
      <c r="AD58">
        <f t="shared" si="282"/>
        <v>0</v>
      </c>
      <c r="AE58">
        <f t="shared" si="282"/>
        <v>0</v>
      </c>
      <c r="AF58">
        <f t="shared" si="282"/>
        <v>0</v>
      </c>
      <c r="AG58">
        <f t="shared" si="283"/>
        <v>0</v>
      </c>
      <c r="AH58">
        <f t="shared" si="283"/>
        <v>0</v>
      </c>
      <c r="AI58">
        <f t="shared" si="283"/>
        <v>0</v>
      </c>
      <c r="AJ58">
        <f t="shared" si="283"/>
        <v>0</v>
      </c>
      <c r="AK58">
        <f t="shared" si="284"/>
        <v>0</v>
      </c>
      <c r="AL58">
        <f t="shared" si="284"/>
        <v>0</v>
      </c>
      <c r="AM58">
        <f t="shared" si="284"/>
        <v>0</v>
      </c>
      <c r="AN58">
        <f t="shared" si="284"/>
        <v>0</v>
      </c>
      <c r="AO58">
        <f t="shared" si="285"/>
        <v>0</v>
      </c>
      <c r="AP58">
        <f t="shared" si="286"/>
        <v>0</v>
      </c>
      <c r="AR58" s="4">
        <f t="shared" ref="AR58" si="311">IF(G58=0,0,IF(OR(G56&gt;=4,G57&gt;=4)=TRUE,0,IF(J58=0,0,IF(AND(J57&gt;0,(((B58+D58)-(C57+E57))*24)&lt;$T$8)=TRUE,$T$8-(((B58+D58)-(C57+E57))*24),IF(AND(J56&gt;0,(((B58+D58)-(C56+E56))*24)&lt;$T$8)=TRUE,$T$8-(((B58+D58)-(C56+E56))*24),0)))))</f>
        <v>0</v>
      </c>
      <c r="AS58" s="4">
        <f t="shared" si="288"/>
        <v>0</v>
      </c>
      <c r="AT58">
        <f>IF(AND(G58=1,J58&gt;0)=TRUE,1,0)</f>
        <v>0</v>
      </c>
      <c r="AU58">
        <f t="shared" ref="AU58" si="312">IF(G58=2,1,0)</f>
        <v>0</v>
      </c>
      <c r="AV58">
        <f t="shared" ref="AV58" si="313">IF(G58=3,1,0)</f>
        <v>0</v>
      </c>
      <c r="AW58">
        <f t="shared" ref="AW58" si="314">IF(G58=4,1,0)</f>
        <v>0</v>
      </c>
      <c r="AX58">
        <f t="shared" ref="AX58" si="315">IF(G58=5,1,0)</f>
        <v>0</v>
      </c>
      <c r="AY58">
        <f t="shared" ref="AY58" si="316">IF(G58=6,1,0)</f>
        <v>0</v>
      </c>
      <c r="AZ58">
        <f t="shared" ref="AZ58" si="317">IF(G58=7,1,0)</f>
        <v>0</v>
      </c>
      <c r="BA58">
        <f t="shared" ref="BA58" si="318">IF(G58=8,1,0)</f>
        <v>0</v>
      </c>
      <c r="BB58">
        <f t="shared" ref="BB58" si="319">IF(G58=9,1,0)</f>
        <v>0</v>
      </c>
    </row>
    <row r="59" spans="1:57" ht="9" customHeight="1">
      <c r="A59" s="105">
        <f>B58</f>
        <v>42959</v>
      </c>
      <c r="B59" s="106">
        <f>C58</f>
        <v>42959</v>
      </c>
      <c r="C59" s="106">
        <f t="shared" si="271"/>
        <v>42959</v>
      </c>
      <c r="D59" s="107">
        <v>0</v>
      </c>
      <c r="E59" s="108">
        <v>0</v>
      </c>
      <c r="F59" s="109">
        <v>0</v>
      </c>
      <c r="G59" s="110">
        <v>1</v>
      </c>
      <c r="H59" s="110"/>
      <c r="I59" s="111"/>
      <c r="J59" s="112">
        <f t="shared" si="297"/>
        <v>0</v>
      </c>
      <c r="K59" s="112">
        <f t="shared" si="298"/>
        <v>9.9999999999417923</v>
      </c>
      <c r="L59" s="112">
        <f t="shared" si="272"/>
        <v>0</v>
      </c>
      <c r="M59" s="112">
        <f t="shared" si="273"/>
        <v>0</v>
      </c>
      <c r="N59" s="112">
        <f t="shared" si="274"/>
        <v>0</v>
      </c>
      <c r="O59" s="112">
        <f t="shared" si="275"/>
        <v>0</v>
      </c>
      <c r="P59" s="112">
        <f t="shared" si="276"/>
        <v>0</v>
      </c>
      <c r="Q59" s="112">
        <f t="shared" si="277"/>
        <v>0</v>
      </c>
      <c r="R59" s="113"/>
      <c r="S59" s="113"/>
      <c r="T59" s="113"/>
      <c r="U59" s="114"/>
      <c r="V59">
        <f t="shared" si="278"/>
        <v>0</v>
      </c>
      <c r="W59">
        <f t="shared" si="278"/>
        <v>0</v>
      </c>
      <c r="X59">
        <f t="shared" si="278"/>
        <v>0</v>
      </c>
      <c r="Y59">
        <f t="shared" si="278"/>
        <v>0</v>
      </c>
      <c r="Z59">
        <f t="shared" si="279"/>
        <v>0</v>
      </c>
      <c r="AA59">
        <f t="shared" si="280"/>
        <v>0</v>
      </c>
      <c r="AB59">
        <f t="shared" si="281"/>
        <v>0</v>
      </c>
      <c r="AC59">
        <f t="shared" si="282"/>
        <v>0</v>
      </c>
      <c r="AD59">
        <f t="shared" si="282"/>
        <v>0</v>
      </c>
      <c r="AE59">
        <f t="shared" si="282"/>
        <v>0</v>
      </c>
      <c r="AF59">
        <f t="shared" si="282"/>
        <v>0</v>
      </c>
      <c r="AG59">
        <f t="shared" si="283"/>
        <v>0</v>
      </c>
      <c r="AH59">
        <f t="shared" si="283"/>
        <v>0</v>
      </c>
      <c r="AI59">
        <f t="shared" si="283"/>
        <v>0</v>
      </c>
      <c r="AJ59">
        <f t="shared" si="283"/>
        <v>0</v>
      </c>
      <c r="AK59">
        <f t="shared" si="284"/>
        <v>0</v>
      </c>
      <c r="AL59">
        <f t="shared" si="284"/>
        <v>0</v>
      </c>
      <c r="AM59">
        <f t="shared" si="284"/>
        <v>0</v>
      </c>
      <c r="AN59">
        <f t="shared" si="284"/>
        <v>0</v>
      </c>
      <c r="AO59">
        <f t="shared" si="285"/>
        <v>0</v>
      </c>
      <c r="AP59">
        <f t="shared" si="286"/>
        <v>0</v>
      </c>
      <c r="AQ59" s="4">
        <f t="shared" ref="AQ59" si="320">IF(G59=0,0,IF(OR(G58&gt;=4,G59&gt;=4)=TRUE,0,IF(AND(J58=0,J59=0)=TRUE,0,IF((AS58+AS59)&lt;=$T$9,0,IF((AS58+AS59)&gt;$T$9,IF(J59=0,IF(((C58+E58)*24)+$T$8&gt;(B60+D58)*24,IF(((((C58+E58)*24)+$T$8)-((B60+D58)*24)-AR60)&gt;0,(((C58+E58)*24)+$T$8)-((B60+D58)*24)-AR60,IF(((C59+E59)*24)+$T$8&gt;(B60+D58)*24,IF(((((C59+E59)*24)+$T$8)-((B60+D58)*24)-AR60)&gt;0,(((C59+E59)*24)+$T$8)-((B60+D58)*24)-AR60,0))))))))))</f>
        <v>0</v>
      </c>
      <c r="AS59" s="4">
        <f t="shared" si="288"/>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0"/>
        <v>42960</v>
      </c>
      <c r="B60" s="74">
        <f>B58+1</f>
        <v>42960</v>
      </c>
      <c r="C60" s="74">
        <f t="shared" si="271"/>
        <v>42961</v>
      </c>
      <c r="D60" s="75">
        <v>0.79166666666666663</v>
      </c>
      <c r="E60" s="76">
        <v>0.375</v>
      </c>
      <c r="F60" s="77">
        <v>1</v>
      </c>
      <c r="G60" s="78">
        <v>1</v>
      </c>
      <c r="H60" s="78"/>
      <c r="I60" s="79"/>
      <c r="J60" s="80">
        <f t="shared" si="297"/>
        <v>14.000000000058208</v>
      </c>
      <c r="K60" s="80">
        <f t="shared" si="298"/>
        <v>24</v>
      </c>
      <c r="L60" s="80">
        <f t="shared" si="272"/>
        <v>0</v>
      </c>
      <c r="M60" s="80">
        <f t="shared" si="273"/>
        <v>0</v>
      </c>
      <c r="N60" s="80">
        <f t="shared" si="274"/>
        <v>14.000000000058208</v>
      </c>
      <c r="O60" s="80">
        <f t="shared" si="275"/>
        <v>0</v>
      </c>
      <c r="P60" s="80">
        <f t="shared" si="276"/>
        <v>0</v>
      </c>
      <c r="Q60" s="80">
        <f t="shared" si="277"/>
        <v>0</v>
      </c>
      <c r="R60" s="81"/>
      <c r="S60" s="81"/>
      <c r="T60" s="81"/>
      <c r="U60" s="82"/>
      <c r="V60">
        <f t="shared" si="278"/>
        <v>0</v>
      </c>
      <c r="W60">
        <f t="shared" si="278"/>
        <v>0</v>
      </c>
      <c r="X60">
        <f t="shared" si="278"/>
        <v>14.000000000058208</v>
      </c>
      <c r="Y60">
        <f t="shared" si="278"/>
        <v>0</v>
      </c>
      <c r="Z60">
        <f t="shared" si="279"/>
        <v>0</v>
      </c>
      <c r="AA60">
        <f t="shared" si="280"/>
        <v>0</v>
      </c>
      <c r="AB60">
        <f t="shared" si="281"/>
        <v>0</v>
      </c>
      <c r="AC60">
        <f t="shared" si="282"/>
        <v>0</v>
      </c>
      <c r="AD60">
        <f t="shared" si="282"/>
        <v>0</v>
      </c>
      <c r="AE60">
        <f t="shared" si="282"/>
        <v>0</v>
      </c>
      <c r="AF60">
        <f t="shared" si="282"/>
        <v>0</v>
      </c>
      <c r="AG60">
        <f t="shared" si="283"/>
        <v>0</v>
      </c>
      <c r="AH60">
        <f t="shared" si="283"/>
        <v>0</v>
      </c>
      <c r="AI60">
        <f t="shared" si="283"/>
        <v>0</v>
      </c>
      <c r="AJ60">
        <f t="shared" si="283"/>
        <v>0</v>
      </c>
      <c r="AK60">
        <f t="shared" si="284"/>
        <v>0</v>
      </c>
      <c r="AL60">
        <f t="shared" si="284"/>
        <v>0</v>
      </c>
      <c r="AM60">
        <f t="shared" si="284"/>
        <v>0</v>
      </c>
      <c r="AN60">
        <f t="shared" si="284"/>
        <v>0</v>
      </c>
      <c r="AO60">
        <f t="shared" si="285"/>
        <v>0</v>
      </c>
      <c r="AP60">
        <f t="shared" si="286"/>
        <v>0</v>
      </c>
      <c r="AR60" s="4">
        <f t="shared" ref="AR60" si="321">IF(G60=0,0,IF(OR(G58&gt;=4,G59&gt;=4)=TRUE,0,IF(J60=0,0,IF(AND(J59&gt;0,(((B60+D60)-(C59+E59))*24)&lt;$T$8)=TRUE,$T$8-(((B60+D60)-(C59+E59))*24),IF(AND(J58&gt;0,(((B60+D60)-(C58+E58))*24)&lt;$T$8)=TRUE,$T$8-(((B60+D60)-(C58+E58))*24),0)))))</f>
        <v>0</v>
      </c>
      <c r="AS60" s="4">
        <f t="shared" si="288"/>
        <v>14.000000000058208</v>
      </c>
      <c r="AT60">
        <f>IF(AND(G60=1,J60&gt;0)=TRUE,1,0)</f>
        <v>1</v>
      </c>
      <c r="AU60">
        <f t="shared" ref="AU60" si="322">IF(G60=2,1,0)</f>
        <v>0</v>
      </c>
      <c r="AV60">
        <f t="shared" ref="AV60" si="323">IF(G60=3,1,0)</f>
        <v>0</v>
      </c>
      <c r="AW60">
        <f t="shared" ref="AW60" si="324">IF(G60=4,1,0)</f>
        <v>0</v>
      </c>
      <c r="AX60">
        <f t="shared" ref="AX60" si="325">IF(G60=5,1,0)</f>
        <v>0</v>
      </c>
      <c r="AY60">
        <f t="shared" ref="AY60" si="326">IF(G60=6,1,0)</f>
        <v>0</v>
      </c>
      <c r="AZ60">
        <f t="shared" ref="AZ60" si="327">IF(G60=7,1,0)</f>
        <v>0</v>
      </c>
      <c r="BA60">
        <f t="shared" ref="BA60" si="328">IF(G60=8,1,0)</f>
        <v>0</v>
      </c>
      <c r="BB60">
        <f t="shared" ref="BB60" si="329">IF(G60=9,1,0)</f>
        <v>0</v>
      </c>
    </row>
    <row r="61" spans="1:57" ht="9" customHeight="1">
      <c r="A61" s="105">
        <f>B60</f>
        <v>42960</v>
      </c>
      <c r="B61" s="106">
        <f>C60</f>
        <v>42961</v>
      </c>
      <c r="C61" s="106">
        <f t="shared" si="271"/>
        <v>42961</v>
      </c>
      <c r="D61" s="107">
        <v>0</v>
      </c>
      <c r="E61" s="108">
        <v>0</v>
      </c>
      <c r="F61" s="109">
        <v>0</v>
      </c>
      <c r="G61" s="110">
        <v>1</v>
      </c>
      <c r="H61" s="110"/>
      <c r="I61" s="111"/>
      <c r="J61" s="112">
        <f t="shared" si="297"/>
        <v>0</v>
      </c>
      <c r="K61" s="112">
        <f t="shared" si="298"/>
        <v>24</v>
      </c>
      <c r="L61" s="112">
        <f t="shared" si="272"/>
        <v>0</v>
      </c>
      <c r="M61" s="112">
        <f t="shared" si="273"/>
        <v>0</v>
      </c>
      <c r="N61" s="112">
        <f t="shared" si="274"/>
        <v>0</v>
      </c>
      <c r="O61" s="112">
        <f t="shared" si="275"/>
        <v>0</v>
      </c>
      <c r="P61" s="112">
        <f t="shared" si="276"/>
        <v>0</v>
      </c>
      <c r="Q61" s="112">
        <f t="shared" si="277"/>
        <v>0</v>
      </c>
      <c r="R61" s="113"/>
      <c r="S61" s="113"/>
      <c r="T61" s="113"/>
      <c r="U61" s="114"/>
      <c r="V61">
        <f t="shared" si="278"/>
        <v>0</v>
      </c>
      <c r="W61">
        <f t="shared" si="278"/>
        <v>0</v>
      </c>
      <c r="X61">
        <f t="shared" si="278"/>
        <v>0</v>
      </c>
      <c r="Y61">
        <f t="shared" si="278"/>
        <v>0</v>
      </c>
      <c r="Z61">
        <f t="shared" si="279"/>
        <v>0</v>
      </c>
      <c r="AA61">
        <f t="shared" si="280"/>
        <v>0</v>
      </c>
      <c r="AB61">
        <f t="shared" si="281"/>
        <v>0</v>
      </c>
      <c r="AC61">
        <f t="shared" si="282"/>
        <v>0</v>
      </c>
      <c r="AD61">
        <f t="shared" si="282"/>
        <v>0</v>
      </c>
      <c r="AE61">
        <f t="shared" si="282"/>
        <v>0</v>
      </c>
      <c r="AF61">
        <f t="shared" si="282"/>
        <v>0</v>
      </c>
      <c r="AG61">
        <f t="shared" si="283"/>
        <v>0</v>
      </c>
      <c r="AH61">
        <f t="shared" si="283"/>
        <v>0</v>
      </c>
      <c r="AI61">
        <f t="shared" si="283"/>
        <v>0</v>
      </c>
      <c r="AJ61">
        <f t="shared" si="283"/>
        <v>0</v>
      </c>
      <c r="AK61">
        <f t="shared" si="284"/>
        <v>0</v>
      </c>
      <c r="AL61">
        <f t="shared" si="284"/>
        <v>0</v>
      </c>
      <c r="AM61">
        <f t="shared" si="284"/>
        <v>0</v>
      </c>
      <c r="AN61">
        <f t="shared" si="284"/>
        <v>0</v>
      </c>
      <c r="AO61">
        <f t="shared" si="285"/>
        <v>0</v>
      </c>
      <c r="AP61">
        <f t="shared" si="286"/>
        <v>0</v>
      </c>
      <c r="AQ61" s="4" t="b">
        <f t="shared" ref="AQ61" si="330">IF(G61=0,0,IF(OR(G60&gt;=4,G61&gt;=4)=TRUE,0,IF(AND(J60=0,J61=0)=TRUE,0,IF((AS60+AS61)&lt;=$T$9,0,IF((AS60+AS61)&gt;$T$9,IF(J61=0,IF(((C60+E60)*24)+$T$8&gt;(B62+D60)*24,IF(((((C60+E60)*24)+$T$8)-((B62+D60)*24)-AR62)&gt;0,(((C60+E60)*24)+$T$8)-((B62+D60)*24)-AR62,IF(((C61+E61)*24)+$T$8&gt;(B62+D60)*24,IF(((((C61+E61)*24)+$T$8)-((B62+D60)*24)-AR62)&gt;0,(((C61+E61)*24)+$T$8)-((B62+D60)*24)-AR62,0))))))))))</f>
        <v>0</v>
      </c>
      <c r="AS61" s="4">
        <f t="shared" si="288"/>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1</v>
      </c>
      <c r="BD61">
        <f>IF(BC61&gt;13,1,0)</f>
        <v>0</v>
      </c>
      <c r="BE61">
        <f>IF($J60+$J61&gt;0,$BC59+1,0)</f>
        <v>1</v>
      </c>
    </row>
    <row r="62" spans="1:57" ht="9" customHeight="1">
      <c r="A62" s="73">
        <f t="shared" si="300"/>
        <v>42961</v>
      </c>
      <c r="B62" s="74">
        <f>B60+1</f>
        <v>42961</v>
      </c>
      <c r="C62" s="74">
        <f t="shared" si="271"/>
        <v>42961</v>
      </c>
      <c r="D62" s="75">
        <v>0.79166666666666663</v>
      </c>
      <c r="E62" s="76">
        <v>0.95833333333333337</v>
      </c>
      <c r="F62" s="77">
        <v>0</v>
      </c>
      <c r="G62" s="78">
        <v>1</v>
      </c>
      <c r="H62" s="78"/>
      <c r="I62" s="79"/>
      <c r="J62" s="80">
        <f t="shared" si="297"/>
        <v>4.0000000001164153</v>
      </c>
      <c r="K62" s="80">
        <f t="shared" si="298"/>
        <v>28.000000000116415</v>
      </c>
      <c r="L62" s="80">
        <f t="shared" si="272"/>
        <v>0</v>
      </c>
      <c r="M62" s="80">
        <f t="shared" si="273"/>
        <v>4.0000000001164153</v>
      </c>
      <c r="N62" s="80" t="b">
        <f t="shared" si="274"/>
        <v>0</v>
      </c>
      <c r="O62" s="80">
        <f t="shared" si="275"/>
        <v>0</v>
      </c>
      <c r="P62" s="80">
        <f t="shared" si="276"/>
        <v>0</v>
      </c>
      <c r="Q62" s="80">
        <f t="shared" si="277"/>
        <v>0</v>
      </c>
      <c r="R62" s="81"/>
      <c r="S62" s="81"/>
      <c r="T62" s="81"/>
      <c r="U62" s="82"/>
      <c r="V62">
        <f t="shared" si="278"/>
        <v>0</v>
      </c>
      <c r="W62">
        <f t="shared" si="278"/>
        <v>4.0000000001164153</v>
      </c>
      <c r="X62" t="b">
        <f t="shared" si="278"/>
        <v>0</v>
      </c>
      <c r="Y62">
        <f t="shared" si="278"/>
        <v>0</v>
      </c>
      <c r="Z62">
        <f t="shared" si="279"/>
        <v>0</v>
      </c>
      <c r="AA62">
        <f t="shared" si="280"/>
        <v>0</v>
      </c>
      <c r="AB62">
        <f t="shared" si="281"/>
        <v>0</v>
      </c>
      <c r="AC62">
        <f t="shared" si="282"/>
        <v>0</v>
      </c>
      <c r="AD62">
        <f t="shared" si="282"/>
        <v>0</v>
      </c>
      <c r="AE62">
        <f t="shared" si="282"/>
        <v>0</v>
      </c>
      <c r="AF62">
        <f t="shared" si="282"/>
        <v>0</v>
      </c>
      <c r="AG62">
        <f t="shared" si="283"/>
        <v>0</v>
      </c>
      <c r="AH62">
        <f t="shared" si="283"/>
        <v>0</v>
      </c>
      <c r="AI62">
        <f t="shared" si="283"/>
        <v>0</v>
      </c>
      <c r="AJ62">
        <f t="shared" si="283"/>
        <v>0</v>
      </c>
      <c r="AK62">
        <f t="shared" si="284"/>
        <v>0</v>
      </c>
      <c r="AL62">
        <f t="shared" si="284"/>
        <v>0</v>
      </c>
      <c r="AM62">
        <f t="shared" si="284"/>
        <v>0</v>
      </c>
      <c r="AN62">
        <f t="shared" si="284"/>
        <v>0</v>
      </c>
      <c r="AO62">
        <f t="shared" si="285"/>
        <v>0</v>
      </c>
      <c r="AP62">
        <f t="shared" si="286"/>
        <v>0</v>
      </c>
      <c r="AR62" s="4">
        <f t="shared" ref="AR62" si="331">IF(G62=0,0,IF(OR(G60&gt;=4,G61&gt;=4)=TRUE,0,IF(J62=0,0,IF(AND(J61&gt;0,(((B62+D62)-(C61+E61))*24)&lt;$T$8)=TRUE,$T$8-(((B62+D62)-(C61+E61))*24),IF(AND(J60&gt;0,(((B62+D62)-(C60+E60))*24)&lt;$T$8)=TRUE,$T$8-(((B62+D62)-(C60+E60))*24),0)))))</f>
        <v>1.0000000000582077</v>
      </c>
      <c r="AS62" s="4">
        <f t="shared" si="288"/>
        <v>4.0000000001164153</v>
      </c>
      <c r="AT62">
        <f>IF(AND(G62=1,J62&gt;0)=TRUE,1,0)</f>
        <v>1</v>
      </c>
      <c r="AU62">
        <f t="shared" ref="AU62" si="332">IF(G62=2,1,0)</f>
        <v>0</v>
      </c>
      <c r="AV62">
        <f t="shared" ref="AV62" si="333">IF(G62=3,1,0)</f>
        <v>0</v>
      </c>
      <c r="AW62">
        <f t="shared" ref="AW62" si="334">IF(G62=4,1,0)</f>
        <v>0</v>
      </c>
      <c r="AX62">
        <f t="shared" ref="AX62" si="335">IF(G62=5,1,0)</f>
        <v>0</v>
      </c>
      <c r="AY62">
        <f t="shared" ref="AY62" si="336">IF(G62=6,1,0)</f>
        <v>0</v>
      </c>
      <c r="AZ62">
        <f t="shared" ref="AZ62" si="337">IF(G62=7,1,0)</f>
        <v>0</v>
      </c>
      <c r="BA62">
        <f t="shared" ref="BA62" si="338">IF(G62=8,1,0)</f>
        <v>0</v>
      </c>
      <c r="BB62">
        <f t="shared" ref="BB62" si="339">IF(G62=9,1,0)</f>
        <v>0</v>
      </c>
    </row>
    <row r="63" spans="1:57" ht="9" customHeight="1">
      <c r="A63" s="105">
        <f>B62</f>
        <v>42961</v>
      </c>
      <c r="B63" s="106">
        <f>C62</f>
        <v>42961</v>
      </c>
      <c r="C63" s="106">
        <f t="shared" si="271"/>
        <v>42961</v>
      </c>
      <c r="D63" s="107">
        <v>0</v>
      </c>
      <c r="E63" s="108">
        <v>0</v>
      </c>
      <c r="F63" s="109">
        <v>0</v>
      </c>
      <c r="G63" s="110">
        <v>1</v>
      </c>
      <c r="H63" s="110"/>
      <c r="I63" s="111"/>
      <c r="J63" s="112">
        <f t="shared" si="297"/>
        <v>0</v>
      </c>
      <c r="K63" s="112">
        <f t="shared" si="298"/>
        <v>28.000000000116415</v>
      </c>
      <c r="L63" s="112">
        <f t="shared" si="272"/>
        <v>0</v>
      </c>
      <c r="M63" s="112">
        <f t="shared" si="273"/>
        <v>0</v>
      </c>
      <c r="N63" s="112" t="b">
        <f t="shared" si="274"/>
        <v>0</v>
      </c>
      <c r="O63" s="112">
        <f t="shared" si="275"/>
        <v>0</v>
      </c>
      <c r="P63" s="112">
        <f t="shared" si="276"/>
        <v>0</v>
      </c>
      <c r="Q63" s="112">
        <f t="shared" si="277"/>
        <v>0</v>
      </c>
      <c r="R63" s="113"/>
      <c r="S63" s="113"/>
      <c r="T63" s="113"/>
      <c r="U63" s="114"/>
      <c r="V63">
        <f t="shared" si="278"/>
        <v>0</v>
      </c>
      <c r="W63">
        <f t="shared" si="278"/>
        <v>0</v>
      </c>
      <c r="X63" t="b">
        <f t="shared" si="278"/>
        <v>0</v>
      </c>
      <c r="Y63">
        <f t="shared" si="278"/>
        <v>0</v>
      </c>
      <c r="Z63">
        <f t="shared" si="279"/>
        <v>0</v>
      </c>
      <c r="AA63">
        <f t="shared" si="280"/>
        <v>0</v>
      </c>
      <c r="AB63">
        <f t="shared" si="281"/>
        <v>0</v>
      </c>
      <c r="AC63">
        <f t="shared" si="282"/>
        <v>0</v>
      </c>
      <c r="AD63">
        <f t="shared" si="282"/>
        <v>0</v>
      </c>
      <c r="AE63">
        <f t="shared" si="282"/>
        <v>0</v>
      </c>
      <c r="AF63">
        <f t="shared" si="282"/>
        <v>0</v>
      </c>
      <c r="AG63">
        <f t="shared" si="283"/>
        <v>0</v>
      </c>
      <c r="AH63">
        <f t="shared" si="283"/>
        <v>0</v>
      </c>
      <c r="AI63">
        <f t="shared" si="283"/>
        <v>0</v>
      </c>
      <c r="AJ63">
        <f t="shared" si="283"/>
        <v>0</v>
      </c>
      <c r="AK63">
        <f t="shared" si="284"/>
        <v>0</v>
      </c>
      <c r="AL63">
        <f t="shared" si="284"/>
        <v>0</v>
      </c>
      <c r="AM63">
        <f t="shared" si="284"/>
        <v>0</v>
      </c>
      <c r="AN63">
        <f t="shared" si="284"/>
        <v>0</v>
      </c>
      <c r="AO63">
        <f t="shared" si="285"/>
        <v>0</v>
      </c>
      <c r="AP63">
        <f t="shared" si="286"/>
        <v>0</v>
      </c>
      <c r="AQ63" s="4">
        <f t="shared" ref="AQ63" si="340">IF(G63=0,0,IF(OR(G62&gt;=4,G63&gt;=4)=TRUE,0,IF(AND(J62=0,J63=0)=TRUE,0,IF((AS62+AS63)&lt;=$T$9,0,IF((AS62+AS63)&gt;$T$9,IF(J63=0,IF(((C62+E62)*24)+$T$8&gt;(B64+D62)*24,IF(((((C62+E62)*24)+$T$8)-((B64+D62)*24)-AR64)&gt;0,(((C62+E62)*24)+$T$8)-((B64+D62)*24)-AR64,IF(((C63+E63)*24)+$T$8&gt;(B64+D62)*24,IF(((((C63+E63)*24)+$T$8)-((B64+D62)*24)-AR64)&gt;0,(((C63+E63)*24)+$T$8)-((B64+D62)*24)-AR64,0))))))))))</f>
        <v>0</v>
      </c>
      <c r="AS63" s="4">
        <f t="shared" si="288"/>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2</v>
      </c>
      <c r="BD63">
        <f>IF(BC63&gt;13,1,0)</f>
        <v>0</v>
      </c>
      <c r="BE63">
        <f>IF($J62+$J63&gt;0,$BC61+1,0)</f>
        <v>2</v>
      </c>
    </row>
    <row r="64" spans="1:57" ht="9" customHeight="1">
      <c r="A64" s="73">
        <f t="shared" si="300"/>
        <v>42962</v>
      </c>
      <c r="B64" s="74">
        <f>B62+1</f>
        <v>42962</v>
      </c>
      <c r="C64" s="74">
        <f t="shared" si="271"/>
        <v>42963</v>
      </c>
      <c r="D64" s="75">
        <v>0.70833333333333337</v>
      </c>
      <c r="E64" s="76">
        <v>3.472222222222222E-3</v>
      </c>
      <c r="F64" s="77">
        <v>1</v>
      </c>
      <c r="G64" s="78">
        <v>1</v>
      </c>
      <c r="H64" s="78"/>
      <c r="I64" s="79"/>
      <c r="J64" s="80">
        <f t="shared" si="297"/>
        <v>7.0833333331975155</v>
      </c>
      <c r="K64" s="80">
        <f t="shared" si="298"/>
        <v>35.083333333313931</v>
      </c>
      <c r="L64" s="80">
        <f t="shared" si="272"/>
        <v>0</v>
      </c>
      <c r="M64" s="80">
        <f t="shared" si="273"/>
        <v>7</v>
      </c>
      <c r="N64" s="80">
        <f t="shared" si="274"/>
        <v>8.3333333255723119E-2</v>
      </c>
      <c r="O64" s="80">
        <f t="shared" si="275"/>
        <v>0</v>
      </c>
      <c r="P64" s="80">
        <f t="shared" si="276"/>
        <v>0</v>
      </c>
      <c r="Q64" s="80">
        <f t="shared" si="277"/>
        <v>0</v>
      </c>
      <c r="R64" s="81"/>
      <c r="S64" s="81"/>
      <c r="T64" s="81"/>
      <c r="U64" s="82"/>
      <c r="V64">
        <f t="shared" si="278"/>
        <v>0</v>
      </c>
      <c r="W64">
        <f t="shared" si="278"/>
        <v>7</v>
      </c>
      <c r="X64">
        <f t="shared" si="278"/>
        <v>8.3333333255723119E-2</v>
      </c>
      <c r="Y64">
        <f t="shared" si="278"/>
        <v>0</v>
      </c>
      <c r="Z64">
        <f t="shared" si="279"/>
        <v>0</v>
      </c>
      <c r="AA64">
        <f t="shared" si="280"/>
        <v>0</v>
      </c>
      <c r="AB64">
        <f t="shared" si="281"/>
        <v>0</v>
      </c>
      <c r="AC64">
        <f t="shared" si="282"/>
        <v>0</v>
      </c>
      <c r="AD64">
        <f t="shared" si="282"/>
        <v>0</v>
      </c>
      <c r="AE64">
        <f t="shared" si="282"/>
        <v>0</v>
      </c>
      <c r="AF64">
        <f t="shared" si="282"/>
        <v>0</v>
      </c>
      <c r="AG64">
        <f t="shared" si="283"/>
        <v>0</v>
      </c>
      <c r="AH64">
        <f t="shared" si="283"/>
        <v>0</v>
      </c>
      <c r="AI64">
        <f t="shared" si="283"/>
        <v>0</v>
      </c>
      <c r="AJ64">
        <f t="shared" si="283"/>
        <v>0</v>
      </c>
      <c r="AK64">
        <f t="shared" si="284"/>
        <v>0</v>
      </c>
      <c r="AL64">
        <f t="shared" si="284"/>
        <v>0</v>
      </c>
      <c r="AM64">
        <f t="shared" si="284"/>
        <v>0</v>
      </c>
      <c r="AN64">
        <f t="shared" si="284"/>
        <v>0</v>
      </c>
      <c r="AO64">
        <f t="shared" si="285"/>
        <v>0</v>
      </c>
      <c r="AP64">
        <f t="shared" si="286"/>
        <v>0</v>
      </c>
      <c r="AR64" s="4">
        <f t="shared" ref="AR64" si="341">IF(G64=0,0,IF(OR(G62&gt;=4,G63&gt;=4)=TRUE,0,IF(J64=0,0,IF(AND(J63&gt;0,(((B64+D64)-(C63+E63))*24)&lt;$T$8)=TRUE,$T$8-(((B64+D64)-(C63+E63))*24),IF(AND(J62&gt;0,(((B64+D64)-(C62+E62))*24)&lt;$T$8)=TRUE,$T$8-(((B64+D64)-(C62+E62))*24),0)))))</f>
        <v>0</v>
      </c>
      <c r="AS64" s="4">
        <f t="shared" si="288"/>
        <v>7.0833333331975155</v>
      </c>
      <c r="AT64">
        <f>IF(AND(G64=1,J64&gt;0)=TRUE,1,0)</f>
        <v>1</v>
      </c>
      <c r="AU64">
        <f t="shared" ref="AU64" si="342">IF(G64=2,1,0)</f>
        <v>0</v>
      </c>
      <c r="AV64">
        <f t="shared" ref="AV64" si="343">IF(G64=3,1,0)</f>
        <v>0</v>
      </c>
      <c r="AW64">
        <f t="shared" ref="AW64" si="344">IF(G64=4,1,0)</f>
        <v>0</v>
      </c>
      <c r="AX64">
        <f t="shared" ref="AX64" si="345">IF(G64=5,1,0)</f>
        <v>0</v>
      </c>
      <c r="AY64">
        <f t="shared" ref="AY64" si="346">IF(G64=6,1,0)</f>
        <v>0</v>
      </c>
      <c r="AZ64">
        <f t="shared" ref="AZ64" si="347">IF(G64=7,1,0)</f>
        <v>0</v>
      </c>
      <c r="BA64">
        <f t="shared" ref="BA64" si="348">IF(G64=8,1,0)</f>
        <v>0</v>
      </c>
      <c r="BB64">
        <f t="shared" ref="BB64" si="349">IF(G64=9,1,0)</f>
        <v>0</v>
      </c>
    </row>
    <row r="65" spans="1:57" ht="9" customHeight="1">
      <c r="A65" s="105">
        <f>B64</f>
        <v>42962</v>
      </c>
      <c r="B65" s="106">
        <f>C64</f>
        <v>42963</v>
      </c>
      <c r="C65" s="106">
        <f t="shared" si="271"/>
        <v>42963</v>
      </c>
      <c r="D65" s="107">
        <v>0</v>
      </c>
      <c r="E65" s="108">
        <v>0</v>
      </c>
      <c r="F65" s="109">
        <v>0</v>
      </c>
      <c r="G65" s="110">
        <v>1</v>
      </c>
      <c r="H65" s="110"/>
      <c r="I65" s="111"/>
      <c r="J65" s="112">
        <f t="shared" si="297"/>
        <v>0</v>
      </c>
      <c r="K65" s="112">
        <f t="shared" si="298"/>
        <v>35.083333333313931</v>
      </c>
      <c r="L65" s="112">
        <f t="shared" si="272"/>
        <v>0</v>
      </c>
      <c r="M65" s="112">
        <f t="shared" si="273"/>
        <v>0</v>
      </c>
      <c r="N65" s="112" t="b">
        <f t="shared" si="274"/>
        <v>0</v>
      </c>
      <c r="O65" s="112">
        <f t="shared" si="275"/>
        <v>0</v>
      </c>
      <c r="P65" s="112">
        <f t="shared" si="276"/>
        <v>0</v>
      </c>
      <c r="Q65" s="112">
        <f t="shared" si="277"/>
        <v>0</v>
      </c>
      <c r="R65" s="113"/>
      <c r="S65" s="113"/>
      <c r="T65" s="113"/>
      <c r="U65" s="114"/>
      <c r="V65">
        <f t="shared" si="278"/>
        <v>0</v>
      </c>
      <c r="W65">
        <f t="shared" si="278"/>
        <v>0</v>
      </c>
      <c r="X65" t="b">
        <f t="shared" si="278"/>
        <v>0</v>
      </c>
      <c r="Y65">
        <f t="shared" si="278"/>
        <v>0</v>
      </c>
      <c r="Z65">
        <f t="shared" si="279"/>
        <v>0</v>
      </c>
      <c r="AA65">
        <f t="shared" si="280"/>
        <v>0</v>
      </c>
      <c r="AB65">
        <f t="shared" si="281"/>
        <v>0</v>
      </c>
      <c r="AC65">
        <f t="shared" si="282"/>
        <v>0</v>
      </c>
      <c r="AD65">
        <f t="shared" si="282"/>
        <v>0</v>
      </c>
      <c r="AE65">
        <f t="shared" si="282"/>
        <v>0</v>
      </c>
      <c r="AF65">
        <f t="shared" si="282"/>
        <v>0</v>
      </c>
      <c r="AG65">
        <f t="shared" si="283"/>
        <v>0</v>
      </c>
      <c r="AH65">
        <f t="shared" si="283"/>
        <v>0</v>
      </c>
      <c r="AI65">
        <f t="shared" si="283"/>
        <v>0</v>
      </c>
      <c r="AJ65">
        <f t="shared" si="283"/>
        <v>0</v>
      </c>
      <c r="AK65">
        <f t="shared" si="284"/>
        <v>0</v>
      </c>
      <c r="AL65">
        <f t="shared" si="284"/>
        <v>0</v>
      </c>
      <c r="AM65">
        <f t="shared" si="284"/>
        <v>0</v>
      </c>
      <c r="AN65">
        <f t="shared" si="284"/>
        <v>0</v>
      </c>
      <c r="AO65">
        <f t="shared" si="285"/>
        <v>0</v>
      </c>
      <c r="AP65">
        <f t="shared" si="286"/>
        <v>0</v>
      </c>
      <c r="AQ65" s="4">
        <f t="shared" ref="AQ65" si="350">IF(G65=0,0,IF(OR(G64&gt;=4,G65&gt;=4)=TRUE,0,IF(AND(J64=0,J65=0)=TRUE,0,IF((AS64+AS65)&lt;=$T$9,0,IF((AS64+AS65)&gt;$T$9,IF(J65=0,IF(((C64+E64)*24)+$T$8&gt;(B66+D64)*24,IF(((((C64+E64)*24)+$T$8)-((B66+D64)*24)-AR66)&gt;0,(((C64+E64)*24)+$T$8)-((B66+D64)*24)-AR66,IF(((C65+E65)*24)+$T$8&gt;(B66+D64)*24,IF(((((C65+E65)*24)+$T$8)-((B66+D64)*24)-AR66)&gt;0,(((C65+E65)*24)+$T$8)-((B66+D64)*24)-AR66,0))))))))))</f>
        <v>0</v>
      </c>
      <c r="AS65" s="4">
        <f t="shared" si="288"/>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3</v>
      </c>
      <c r="BD65">
        <f>IF(BC65&gt;13,1,0)</f>
        <v>0</v>
      </c>
      <c r="BE65">
        <f>IF($J64+$J65&gt;0,$BC63+1,0)</f>
        <v>3</v>
      </c>
    </row>
    <row r="66" spans="1:57" ht="9" customHeight="1">
      <c r="A66" s="73">
        <f t="shared" ref="A66" si="351">B66</f>
        <v>42963</v>
      </c>
      <c r="B66" s="74">
        <f>B64+1</f>
        <v>42963</v>
      </c>
      <c r="C66" s="74">
        <f t="shared" si="271"/>
        <v>42964</v>
      </c>
      <c r="D66" s="75">
        <v>0.70833333333333337</v>
      </c>
      <c r="E66" s="76">
        <v>0.14583333333333334</v>
      </c>
      <c r="F66" s="77">
        <v>1</v>
      </c>
      <c r="G66" s="78">
        <v>1</v>
      </c>
      <c r="H66" s="78"/>
      <c r="I66" s="79"/>
      <c r="J66" s="80">
        <f t="shared" si="297"/>
        <v>10.5</v>
      </c>
      <c r="K66" s="80">
        <f t="shared" si="298"/>
        <v>45.583333333313931</v>
      </c>
      <c r="L66" s="80">
        <f t="shared" si="272"/>
        <v>0</v>
      </c>
      <c r="M66" s="80">
        <f t="shared" si="273"/>
        <v>4.9166666666860692</v>
      </c>
      <c r="N66" s="80">
        <f t="shared" si="274"/>
        <v>0</v>
      </c>
      <c r="O66" s="80">
        <f t="shared" si="275"/>
        <v>5.5833333333139308</v>
      </c>
      <c r="P66" s="80">
        <f t="shared" si="276"/>
        <v>0</v>
      </c>
      <c r="Q66" s="80">
        <f t="shared" si="277"/>
        <v>0</v>
      </c>
      <c r="R66" s="81"/>
      <c r="S66" s="81"/>
      <c r="T66" s="81"/>
      <c r="U66" s="82"/>
      <c r="V66">
        <f t="shared" si="278"/>
        <v>0</v>
      </c>
      <c r="W66">
        <f t="shared" si="278"/>
        <v>4.9166666666860692</v>
      </c>
      <c r="X66">
        <f t="shared" si="278"/>
        <v>0</v>
      </c>
      <c r="Y66">
        <f t="shared" si="278"/>
        <v>5.5833333333139308</v>
      </c>
      <c r="Z66">
        <f t="shared" si="279"/>
        <v>0</v>
      </c>
      <c r="AA66">
        <f t="shared" si="280"/>
        <v>0</v>
      </c>
      <c r="AB66">
        <f t="shared" si="281"/>
        <v>0</v>
      </c>
      <c r="AC66">
        <f t="shared" si="282"/>
        <v>0</v>
      </c>
      <c r="AD66">
        <f t="shared" si="282"/>
        <v>0</v>
      </c>
      <c r="AE66">
        <f t="shared" si="282"/>
        <v>0</v>
      </c>
      <c r="AF66">
        <f t="shared" si="282"/>
        <v>0</v>
      </c>
      <c r="AG66">
        <f t="shared" si="283"/>
        <v>0</v>
      </c>
      <c r="AH66">
        <f t="shared" si="283"/>
        <v>0</v>
      </c>
      <c r="AI66">
        <f t="shared" si="283"/>
        <v>0</v>
      </c>
      <c r="AJ66">
        <f t="shared" si="283"/>
        <v>0</v>
      </c>
      <c r="AK66">
        <f t="shared" si="284"/>
        <v>0</v>
      </c>
      <c r="AL66">
        <f t="shared" si="284"/>
        <v>0</v>
      </c>
      <c r="AM66">
        <f t="shared" si="284"/>
        <v>0</v>
      </c>
      <c r="AN66">
        <f t="shared" si="284"/>
        <v>0</v>
      </c>
      <c r="AO66">
        <f t="shared" si="285"/>
        <v>0</v>
      </c>
      <c r="AP66">
        <f t="shared" si="286"/>
        <v>0</v>
      </c>
      <c r="AR66" s="4">
        <f t="shared" ref="AR66" si="352">IF(G66=0,0,IF(OR(G64&gt;=4,G65&gt;=4)=TRUE,0,IF(J66=0,0,IF(AND(J65&gt;0,(((B66+D66)-(C65+E65))*24)&lt;$T$8)=TRUE,$T$8-(((B66+D66)-(C65+E65))*24),IF(AND(J64&gt;0,(((B66+D66)-(C64+E64))*24)&lt;$T$8)=TRUE,$T$8-(((B66+D66)-(C64+E64))*24),0)))))</f>
        <v>0</v>
      </c>
      <c r="AS66" s="4">
        <f t="shared" si="288"/>
        <v>10.5</v>
      </c>
      <c r="AT66">
        <f>IF(AND(G66=1,J66&gt;0)=TRUE,1,0)</f>
        <v>1</v>
      </c>
      <c r="AU66">
        <f t="shared" ref="AU66" si="353">IF(G66=2,1,0)</f>
        <v>0</v>
      </c>
      <c r="AV66">
        <f t="shared" ref="AV66" si="354">IF(G66=3,1,0)</f>
        <v>0</v>
      </c>
      <c r="AW66">
        <f t="shared" ref="AW66" si="355">IF(G66=4,1,0)</f>
        <v>0</v>
      </c>
      <c r="AX66">
        <f t="shared" ref="AX66" si="356">IF(G66=5,1,0)</f>
        <v>0</v>
      </c>
      <c r="AY66">
        <f t="shared" ref="AY66" si="357">IF(G66=6,1,0)</f>
        <v>0</v>
      </c>
      <c r="AZ66">
        <f t="shared" ref="AZ66" si="358">IF(G66=7,1,0)</f>
        <v>0</v>
      </c>
      <c r="BA66">
        <f t="shared" ref="BA66" si="359">IF(G66=8,1,0)</f>
        <v>0</v>
      </c>
      <c r="BB66">
        <f t="shared" ref="BB66" si="360">IF(G66=9,1,0)</f>
        <v>0</v>
      </c>
    </row>
    <row r="67" spans="1:57" ht="9" customHeight="1">
      <c r="A67" s="83">
        <f>B66</f>
        <v>42963</v>
      </c>
      <c r="B67" s="84">
        <f>C66</f>
        <v>42964</v>
      </c>
      <c r="C67" s="84">
        <f t="shared" si="271"/>
        <v>42964</v>
      </c>
      <c r="D67" s="85">
        <v>0</v>
      </c>
      <c r="E67" s="86">
        <v>0</v>
      </c>
      <c r="F67" s="87">
        <v>0</v>
      </c>
      <c r="G67" s="88">
        <v>1</v>
      </c>
      <c r="H67" s="88"/>
      <c r="I67" s="89"/>
      <c r="J67" s="90">
        <f t="shared" si="297"/>
        <v>0</v>
      </c>
      <c r="K67" s="90">
        <f t="shared" si="298"/>
        <v>45.583333333313931</v>
      </c>
      <c r="L67" s="90">
        <f t="shared" si="272"/>
        <v>0</v>
      </c>
      <c r="M67" s="90">
        <f t="shared" si="273"/>
        <v>0</v>
      </c>
      <c r="N67" s="90">
        <f t="shared" si="274"/>
        <v>0</v>
      </c>
      <c r="O67" s="90">
        <f t="shared" si="275"/>
        <v>0</v>
      </c>
      <c r="P67" s="90">
        <f t="shared" si="276"/>
        <v>0</v>
      </c>
      <c r="Q67" s="90">
        <f t="shared" si="277"/>
        <v>0</v>
      </c>
      <c r="R67" s="91"/>
      <c r="S67" s="91"/>
      <c r="T67" s="91"/>
      <c r="U67" s="92"/>
      <c r="V67">
        <f t="shared" si="278"/>
        <v>0</v>
      </c>
      <c r="W67">
        <f t="shared" si="278"/>
        <v>0</v>
      </c>
      <c r="X67">
        <f t="shared" si="278"/>
        <v>0</v>
      </c>
      <c r="Y67">
        <f t="shared" si="278"/>
        <v>0</v>
      </c>
      <c r="Z67">
        <f t="shared" si="279"/>
        <v>0</v>
      </c>
      <c r="AA67">
        <f t="shared" si="280"/>
        <v>0</v>
      </c>
      <c r="AB67">
        <f t="shared" si="281"/>
        <v>0</v>
      </c>
      <c r="AC67">
        <f t="shared" si="282"/>
        <v>0</v>
      </c>
      <c r="AD67">
        <f t="shared" si="282"/>
        <v>0</v>
      </c>
      <c r="AE67">
        <f t="shared" si="282"/>
        <v>0</v>
      </c>
      <c r="AF67">
        <f t="shared" si="282"/>
        <v>0</v>
      </c>
      <c r="AG67">
        <f t="shared" si="283"/>
        <v>0</v>
      </c>
      <c r="AH67">
        <f t="shared" si="283"/>
        <v>0</v>
      </c>
      <c r="AI67">
        <f t="shared" si="283"/>
        <v>0</v>
      </c>
      <c r="AJ67">
        <f t="shared" si="283"/>
        <v>0</v>
      </c>
      <c r="AK67">
        <f t="shared" si="284"/>
        <v>0</v>
      </c>
      <c r="AL67">
        <f t="shared" si="284"/>
        <v>0</v>
      </c>
      <c r="AM67">
        <f t="shared" si="284"/>
        <v>0</v>
      </c>
      <c r="AN67">
        <f t="shared" si="284"/>
        <v>0</v>
      </c>
      <c r="AO67">
        <f t="shared" si="285"/>
        <v>0</v>
      </c>
      <c r="AP67">
        <f t="shared" si="286"/>
        <v>0</v>
      </c>
      <c r="AQ67" s="4">
        <f t="shared" ref="AQ67" si="361">IF(G67=0,0,IF(OR(G66&gt;=4,G67&gt;=4)=TRUE,0,IF(AND(J66=0,J67=0)=TRUE,0,IF((AS66+AS67)&lt;=$T$9,0,IF((AS66+AS67)&gt;$T$9,IF(J67=0,IF(((C66+E66)*24)+$T$8&gt;(B68+D66)*24,IF(((((C66+E66)*24)+$T$8)-((B68+D66)*24)-AR68)&gt;0,(((C66+E66)*24)+$T$8)-((B68+D66)*24)-AR68,IF(((C67+E67)*24)+$T$8&gt;(B68+D66)*24,IF(((((C67+E67)*24)+$T$8)-((B68+D66)*24)-AR68)&gt;0,(((C67+E67)*24)+$T$8)-((B68+D66)*24)-AR68,0))))))))))</f>
        <v>0</v>
      </c>
      <c r="AS67" s="4">
        <f t="shared" si="288"/>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4</v>
      </c>
      <c r="BD67">
        <f>IF(BC67&gt;13,1,0)</f>
        <v>0</v>
      </c>
      <c r="BE67">
        <f>IF($J66+$J67&gt;0,$BC65+1,0)</f>
        <v>4</v>
      </c>
    </row>
    <row r="68" spans="1:57" ht="9" customHeight="1">
      <c r="A68" s="62">
        <f>B68</f>
        <v>42964</v>
      </c>
      <c r="B68" s="64">
        <f>B66+1</f>
        <v>42964</v>
      </c>
      <c r="C68" s="64">
        <f t="shared" ref="C68:C81" si="362">B68+F68</f>
        <v>42965</v>
      </c>
      <c r="D68" s="65">
        <v>0.79166666666666663</v>
      </c>
      <c r="E68" s="66">
        <v>0.45833333333333331</v>
      </c>
      <c r="F68" s="67">
        <v>1</v>
      </c>
      <c r="G68" s="68">
        <v>1</v>
      </c>
      <c r="H68" s="68"/>
      <c r="I68" s="69"/>
      <c r="J68" s="70">
        <f>((C68+E68)-(B68+D68))*24</f>
        <v>16.000000000116415</v>
      </c>
      <c r="K68" s="70">
        <f>IF(OR(G68=4,G68&gt;=8)=TRUE,0,J68)</f>
        <v>16.000000000116415</v>
      </c>
      <c r="L68" s="70">
        <f t="shared" ref="L68:L81" si="363">IF(J68-(O68+N68+M68+P68+Q68)&lt;0,0,J68-(O68+N68+M68+P68+Q68))</f>
        <v>0</v>
      </c>
      <c r="M68" s="70">
        <f t="shared" ref="M68:M81" si="364">IF(Q68+P68&gt;0,0,IF(K68-J68&gt;$O$9,0,IF((B68+D68)&gt;(B68+$O$2),J68-O68-N68,IF(((((C68+E68)*24)-((B68+$O$2)*24)))-O68-N68&gt;0,((((C68+E68)*24)-((B68+$O$2)*24)))-O68-N68,0))))</f>
        <v>5.0000000000582077</v>
      </c>
      <c r="N68" s="70">
        <f t="shared" ref="N68:N81" si="365">IF(Q68+P68&gt;0,0,IF(K68-J68&gt;$O$9,0,IF(WEEKDAY(A68,2)&gt;5,J68-O68,IF((B68+D68)&gt;(B68+$O$3),J68-O68,IF(((C68+E68)&gt;(B68+$O$3)),IF(((((C68+E68)-(B68+$O$3))*24)-O68)&gt;0,(((C68+E68)-(B68+$O$3))*24)-O68,0))))))</f>
        <v>11.000000000058208</v>
      </c>
      <c r="O68" s="70">
        <f t="shared" ref="O68:O81" si="366">IF(Q68+P68&gt;0,0,IF((K68-J68)&gt;=$O$9,J68,IF(K68&gt;$O$9,K68-$O$9,0)))</f>
        <v>0</v>
      </c>
      <c r="P68" s="70">
        <f t="shared" ref="P68:P81" si="367">IF(G68=2,J68,0)</f>
        <v>0</v>
      </c>
      <c r="Q68" s="70">
        <f t="shared" ref="Q68:Q81" si="368">IF(G68=3,J68,0)</f>
        <v>0</v>
      </c>
      <c r="R68" s="71"/>
      <c r="S68" s="71"/>
      <c r="T68" s="71"/>
      <c r="U68" s="72"/>
      <c r="V68">
        <f t="shared" ref="V68:Y81" si="369">IF($G68=1,L68,0)</f>
        <v>0</v>
      </c>
      <c r="W68">
        <f t="shared" si="369"/>
        <v>5.0000000000582077</v>
      </c>
      <c r="X68">
        <f t="shared" si="369"/>
        <v>11.000000000058208</v>
      </c>
      <c r="Y68">
        <f t="shared" si="369"/>
        <v>0</v>
      </c>
      <c r="Z68">
        <f t="shared" ref="Z68:Z81" si="370">IF($G68=2,P68,0)</f>
        <v>0</v>
      </c>
      <c r="AA68">
        <f t="shared" ref="AA68:AA81" si="371">IF($G68=3,Q68,0)</f>
        <v>0</v>
      </c>
      <c r="AB68">
        <f t="shared" ref="AB68:AB81" si="372">IF($G68=4,H68,0)</f>
        <v>0</v>
      </c>
      <c r="AC68">
        <f t="shared" ref="AC68:AF81" si="373">IF($G68=5,L68,0)</f>
        <v>0</v>
      </c>
      <c r="AD68">
        <f t="shared" si="373"/>
        <v>0</v>
      </c>
      <c r="AE68">
        <f t="shared" si="373"/>
        <v>0</v>
      </c>
      <c r="AF68">
        <f t="shared" si="373"/>
        <v>0</v>
      </c>
      <c r="AG68">
        <f t="shared" ref="AG68:AJ81" si="374">IF($G68=6,L68,0)</f>
        <v>0</v>
      </c>
      <c r="AH68">
        <f t="shared" si="374"/>
        <v>0</v>
      </c>
      <c r="AI68">
        <f t="shared" si="374"/>
        <v>0</v>
      </c>
      <c r="AJ68">
        <f t="shared" si="374"/>
        <v>0</v>
      </c>
      <c r="AK68">
        <f t="shared" ref="AK68:AN81" si="375">IF($G68=7,L68,0)</f>
        <v>0</v>
      </c>
      <c r="AL68">
        <f t="shared" si="375"/>
        <v>0</v>
      </c>
      <c r="AM68">
        <f t="shared" si="375"/>
        <v>0</v>
      </c>
      <c r="AN68">
        <f t="shared" si="375"/>
        <v>0</v>
      </c>
      <c r="AO68">
        <f t="shared" ref="AO68:AO81" si="376">IF($G68=8,H68,0)</f>
        <v>0</v>
      </c>
      <c r="AP68">
        <f t="shared" ref="AP68:AP81" si="377">IF($G68=9,H68,0)</f>
        <v>0</v>
      </c>
      <c r="AR68" s="4">
        <f t="shared" ref="AR68" si="378">IF(G68=0,0,IF(OR(G66&gt;=4,G67&gt;=4)=TRUE,0,IF(J68=0,0,IF(AND(J67&gt;0,(((B68+D68)-(C67+E67))*24)&lt;$T$8)=TRUE,$T$8-(((B68+D68)-(C67+E67))*24),IF(AND(J66&gt;0,(((B68+D68)-(C66+E66))*24)&lt;$T$8)=TRUE,$T$8-(((B68+D68)-(C66+E66))*24),0)))))</f>
        <v>0</v>
      </c>
      <c r="AS68" s="4">
        <f t="shared" ref="AS68:AS81" si="379">IF(AND(G68&gt;=1,G68&lt;=3)=TRUE,J68,0)</f>
        <v>16.000000000116415</v>
      </c>
      <c r="AT68">
        <f>IF(AND(G68=1,J68&gt;0)=TRUE,1,0)</f>
        <v>1</v>
      </c>
      <c r="AU68">
        <f t="shared" ref="AU68" si="380">IF(G68=2,1,0)</f>
        <v>0</v>
      </c>
      <c r="AV68">
        <f t="shared" ref="AV68" si="381">IF(G68=3,1,0)</f>
        <v>0</v>
      </c>
      <c r="AW68">
        <f t="shared" ref="AW68" si="382">IF(G68=4,1,0)</f>
        <v>0</v>
      </c>
      <c r="AX68">
        <f t="shared" ref="AX68" si="383">IF(G68=5,1,0)</f>
        <v>0</v>
      </c>
      <c r="AY68">
        <f t="shared" ref="AY68" si="384">IF(G68=6,1,0)</f>
        <v>0</v>
      </c>
      <c r="AZ68">
        <f t="shared" ref="AZ68" si="385">IF(G68=7,1,0)</f>
        <v>0</v>
      </c>
      <c r="BA68">
        <f t="shared" ref="BA68" si="386">IF(G68=8,1,0)</f>
        <v>0</v>
      </c>
      <c r="BB68">
        <f t="shared" ref="BB68" si="387">IF(G68=9,1,0)</f>
        <v>0</v>
      </c>
    </row>
    <row r="69" spans="1:57" ht="9" customHeight="1">
      <c r="A69" s="105">
        <f>B68</f>
        <v>42964</v>
      </c>
      <c r="B69" s="106">
        <f>C68</f>
        <v>42965</v>
      </c>
      <c r="C69" s="106">
        <f t="shared" si="362"/>
        <v>42965</v>
      </c>
      <c r="D69" s="107">
        <v>0</v>
      </c>
      <c r="E69" s="108">
        <v>0</v>
      </c>
      <c r="F69" s="109">
        <v>0</v>
      </c>
      <c r="G69" s="110">
        <v>1</v>
      </c>
      <c r="H69" s="110"/>
      <c r="I69" s="111"/>
      <c r="J69" s="112">
        <f t="shared" ref="J69:J81" si="388">((C69+E69)-(B69+D69))*24</f>
        <v>0</v>
      </c>
      <c r="K69" s="112">
        <f t="shared" ref="K69:K81" si="389">IF(OR(G69=4,G69&gt;=8)=TRUE,K68,K68+J69)</f>
        <v>16.000000000116415</v>
      </c>
      <c r="L69" s="112">
        <f t="shared" si="363"/>
        <v>0</v>
      </c>
      <c r="M69" s="112">
        <f t="shared" si="364"/>
        <v>0</v>
      </c>
      <c r="N69" s="112" t="b">
        <f t="shared" si="365"/>
        <v>0</v>
      </c>
      <c r="O69" s="112">
        <f t="shared" si="366"/>
        <v>0</v>
      </c>
      <c r="P69" s="112">
        <f t="shared" si="367"/>
        <v>0</v>
      </c>
      <c r="Q69" s="112">
        <f t="shared" si="368"/>
        <v>0</v>
      </c>
      <c r="R69" s="113"/>
      <c r="S69" s="113"/>
      <c r="T69" s="113"/>
      <c r="U69" s="114"/>
      <c r="V69">
        <f t="shared" si="369"/>
        <v>0</v>
      </c>
      <c r="W69">
        <f t="shared" si="369"/>
        <v>0</v>
      </c>
      <c r="X69" t="b">
        <f t="shared" si="369"/>
        <v>0</v>
      </c>
      <c r="Y69">
        <f t="shared" si="369"/>
        <v>0</v>
      </c>
      <c r="Z69">
        <f t="shared" si="370"/>
        <v>0</v>
      </c>
      <c r="AA69">
        <f t="shared" si="371"/>
        <v>0</v>
      </c>
      <c r="AB69">
        <f t="shared" si="372"/>
        <v>0</v>
      </c>
      <c r="AC69">
        <f t="shared" si="373"/>
        <v>0</v>
      </c>
      <c r="AD69">
        <f t="shared" si="373"/>
        <v>0</v>
      </c>
      <c r="AE69">
        <f t="shared" si="373"/>
        <v>0</v>
      </c>
      <c r="AF69">
        <f t="shared" si="373"/>
        <v>0</v>
      </c>
      <c r="AG69">
        <f t="shared" si="374"/>
        <v>0</v>
      </c>
      <c r="AH69">
        <f t="shared" si="374"/>
        <v>0</v>
      </c>
      <c r="AI69">
        <f t="shared" si="374"/>
        <v>0</v>
      </c>
      <c r="AJ69">
        <f t="shared" si="374"/>
        <v>0</v>
      </c>
      <c r="AK69">
        <f t="shared" si="375"/>
        <v>0</v>
      </c>
      <c r="AL69">
        <f t="shared" si="375"/>
        <v>0</v>
      </c>
      <c r="AM69">
        <f t="shared" si="375"/>
        <v>0</v>
      </c>
      <c r="AN69">
        <f t="shared" si="375"/>
        <v>0</v>
      </c>
      <c r="AO69">
        <f t="shared" si="376"/>
        <v>0</v>
      </c>
      <c r="AP69">
        <f t="shared" si="377"/>
        <v>0</v>
      </c>
      <c r="AQ69" s="4" t="b">
        <f t="shared" ref="AQ69" si="390">IF(G69=0,0,IF(OR(G68&gt;=4,G69&gt;=4)=TRUE,0,IF(AND(J68=0,J69=0)=TRUE,0,IF((AS68+AS69)&lt;=$T$9,0,IF((AS68+AS69)&gt;$T$9,IF(J69=0,IF(((C68+E68)*24)+$T$8&gt;(B70+D68)*24,IF(((((C68+E68)*24)+$T$8)-((B70+D68)*24)-AR70)&gt;0,(((C68+E68)*24)+$T$8)-((B70+D68)*24)-AR70,IF(((C69+E69)*24)+$T$8&gt;(B70+D68)*24,IF(((((C69+E69)*24)+$T$8)-((B70+D68)*24)-AR70)&gt;0,(((C69+E69)*24)+$T$8)-((B70+D68)*24)-AR70,0))))))))))</f>
        <v>0</v>
      </c>
      <c r="AS69" s="4">
        <f t="shared" si="379"/>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5</v>
      </c>
      <c r="BD69">
        <f>IF(BC69&gt;13,1,0)</f>
        <v>0</v>
      </c>
      <c r="BE69">
        <f>IF($J68+$J69&gt;0,$BC67+1,0)</f>
        <v>5</v>
      </c>
    </row>
    <row r="70" spans="1:57" ht="9" customHeight="1">
      <c r="A70" s="73">
        <f t="shared" ref="A70:A78" si="391">B70</f>
        <v>42965</v>
      </c>
      <c r="B70" s="74">
        <f>B68+1</f>
        <v>42965</v>
      </c>
      <c r="C70" s="74">
        <f t="shared" si="362"/>
        <v>42966</v>
      </c>
      <c r="D70" s="75">
        <v>0.79166666666666663</v>
      </c>
      <c r="E70" s="76">
        <v>0.17013888888888887</v>
      </c>
      <c r="F70" s="77">
        <v>1</v>
      </c>
      <c r="G70" s="78">
        <v>1</v>
      </c>
      <c r="H70" s="78"/>
      <c r="I70" s="79"/>
      <c r="J70" s="80">
        <f t="shared" si="388"/>
        <v>9.0833333334303461</v>
      </c>
      <c r="K70" s="80">
        <f t="shared" si="389"/>
        <v>25.083333333546761</v>
      </c>
      <c r="L70" s="80">
        <f t="shared" si="363"/>
        <v>0</v>
      </c>
      <c r="M70" s="80">
        <f t="shared" si="364"/>
        <v>5.0000000000582077</v>
      </c>
      <c r="N70" s="80">
        <f t="shared" si="365"/>
        <v>4.0833333333721384</v>
      </c>
      <c r="O70" s="80">
        <f t="shared" si="366"/>
        <v>0</v>
      </c>
      <c r="P70" s="80">
        <f t="shared" si="367"/>
        <v>0</v>
      </c>
      <c r="Q70" s="80">
        <f t="shared" si="368"/>
        <v>0</v>
      </c>
      <c r="R70" s="81"/>
      <c r="S70" s="81"/>
      <c r="T70" s="81"/>
      <c r="U70" s="82"/>
      <c r="V70">
        <f t="shared" si="369"/>
        <v>0</v>
      </c>
      <c r="W70">
        <f t="shared" si="369"/>
        <v>5.0000000000582077</v>
      </c>
      <c r="X70">
        <f t="shared" si="369"/>
        <v>4.0833333333721384</v>
      </c>
      <c r="Y70">
        <f t="shared" si="369"/>
        <v>0</v>
      </c>
      <c r="Z70">
        <f t="shared" si="370"/>
        <v>0</v>
      </c>
      <c r="AA70">
        <f t="shared" si="371"/>
        <v>0</v>
      </c>
      <c r="AB70">
        <f t="shared" si="372"/>
        <v>0</v>
      </c>
      <c r="AC70">
        <f t="shared" si="373"/>
        <v>0</v>
      </c>
      <c r="AD70">
        <f t="shared" si="373"/>
        <v>0</v>
      </c>
      <c r="AE70">
        <f t="shared" si="373"/>
        <v>0</v>
      </c>
      <c r="AF70">
        <f t="shared" si="373"/>
        <v>0</v>
      </c>
      <c r="AG70">
        <f t="shared" si="374"/>
        <v>0</v>
      </c>
      <c r="AH70">
        <f t="shared" si="374"/>
        <v>0</v>
      </c>
      <c r="AI70">
        <f t="shared" si="374"/>
        <v>0</v>
      </c>
      <c r="AJ70">
        <f t="shared" si="374"/>
        <v>0</v>
      </c>
      <c r="AK70">
        <f t="shared" si="375"/>
        <v>0</v>
      </c>
      <c r="AL70">
        <f t="shared" si="375"/>
        <v>0</v>
      </c>
      <c r="AM70">
        <f t="shared" si="375"/>
        <v>0</v>
      </c>
      <c r="AN70">
        <f t="shared" si="375"/>
        <v>0</v>
      </c>
      <c r="AO70">
        <f t="shared" si="376"/>
        <v>0</v>
      </c>
      <c r="AP70">
        <f t="shared" si="377"/>
        <v>0</v>
      </c>
      <c r="AR70" s="4">
        <f t="shared" ref="AR70" si="392">IF(G70=0,0,IF(OR(G68&gt;=4,G69&gt;=4)=TRUE,0,IF(J70=0,0,IF(AND(J69&gt;0,(((B70+D70)-(C69+E69))*24)&lt;$T$8)=TRUE,$T$8-(((B70+D70)-(C69+E69))*24),IF(AND(J68&gt;0,(((B70+D70)-(C68+E68))*24)&lt;$T$8)=TRUE,$T$8-(((B70+D70)-(C68+E68))*24),0)))))</f>
        <v>3.0000000001164153</v>
      </c>
      <c r="AS70" s="4">
        <f t="shared" si="379"/>
        <v>9.0833333334303461</v>
      </c>
      <c r="AT70">
        <f>IF(AND(G70=1,J70&gt;0)=TRUE,1,0)</f>
        <v>1</v>
      </c>
      <c r="AU70">
        <f t="shared" ref="AU70" si="393">IF(G70=2,1,0)</f>
        <v>0</v>
      </c>
      <c r="AV70">
        <f t="shared" ref="AV70" si="394">IF(G70=3,1,0)</f>
        <v>0</v>
      </c>
      <c r="AW70">
        <f t="shared" ref="AW70" si="395">IF(G70=4,1,0)</f>
        <v>0</v>
      </c>
      <c r="AX70">
        <f t="shared" ref="AX70" si="396">IF(G70=5,1,0)</f>
        <v>0</v>
      </c>
      <c r="AY70">
        <f t="shared" ref="AY70" si="397">IF(G70=6,1,0)</f>
        <v>0</v>
      </c>
      <c r="AZ70">
        <f t="shared" ref="AZ70" si="398">IF(G70=7,1,0)</f>
        <v>0</v>
      </c>
      <c r="BA70">
        <f t="shared" ref="BA70" si="399">IF(G70=8,1,0)</f>
        <v>0</v>
      </c>
      <c r="BB70">
        <f t="shared" ref="BB70" si="400">IF(G70=9,1,0)</f>
        <v>0</v>
      </c>
    </row>
    <row r="71" spans="1:57" ht="9" customHeight="1">
      <c r="A71" s="105">
        <f>B70</f>
        <v>42965</v>
      </c>
      <c r="B71" s="106">
        <f>C70</f>
        <v>42966</v>
      </c>
      <c r="C71" s="106">
        <f t="shared" si="362"/>
        <v>42966</v>
      </c>
      <c r="D71" s="107">
        <v>0</v>
      </c>
      <c r="E71" s="108">
        <v>0</v>
      </c>
      <c r="F71" s="109">
        <v>0</v>
      </c>
      <c r="G71" s="110">
        <v>1</v>
      </c>
      <c r="H71" s="110"/>
      <c r="I71" s="111"/>
      <c r="J71" s="112">
        <f t="shared" si="388"/>
        <v>0</v>
      </c>
      <c r="K71" s="112">
        <f t="shared" si="389"/>
        <v>25.083333333546761</v>
      </c>
      <c r="L71" s="112">
        <f t="shared" si="363"/>
        <v>0</v>
      </c>
      <c r="M71" s="112">
        <f t="shared" si="364"/>
        <v>0</v>
      </c>
      <c r="N71" s="112" t="b">
        <f t="shared" si="365"/>
        <v>0</v>
      </c>
      <c r="O71" s="112">
        <f t="shared" si="366"/>
        <v>0</v>
      </c>
      <c r="P71" s="112">
        <f t="shared" si="367"/>
        <v>0</v>
      </c>
      <c r="Q71" s="112">
        <f t="shared" si="368"/>
        <v>0</v>
      </c>
      <c r="R71" s="113"/>
      <c r="S71" s="113"/>
      <c r="T71" s="113"/>
      <c r="U71" s="114"/>
      <c r="V71">
        <f t="shared" si="369"/>
        <v>0</v>
      </c>
      <c r="W71">
        <f t="shared" si="369"/>
        <v>0</v>
      </c>
      <c r="X71" t="b">
        <f t="shared" si="369"/>
        <v>0</v>
      </c>
      <c r="Y71">
        <f t="shared" si="369"/>
        <v>0</v>
      </c>
      <c r="Z71">
        <f t="shared" si="370"/>
        <v>0</v>
      </c>
      <c r="AA71">
        <f t="shared" si="371"/>
        <v>0</v>
      </c>
      <c r="AB71">
        <f t="shared" si="372"/>
        <v>0</v>
      </c>
      <c r="AC71">
        <f t="shared" si="373"/>
        <v>0</v>
      </c>
      <c r="AD71">
        <f t="shared" si="373"/>
        <v>0</v>
      </c>
      <c r="AE71">
        <f t="shared" si="373"/>
        <v>0</v>
      </c>
      <c r="AF71">
        <f t="shared" si="373"/>
        <v>0</v>
      </c>
      <c r="AG71">
        <f t="shared" si="374"/>
        <v>0</v>
      </c>
      <c r="AH71">
        <f t="shared" si="374"/>
        <v>0</v>
      </c>
      <c r="AI71">
        <f t="shared" si="374"/>
        <v>0</v>
      </c>
      <c r="AJ71">
        <f t="shared" si="374"/>
        <v>0</v>
      </c>
      <c r="AK71">
        <f t="shared" si="375"/>
        <v>0</v>
      </c>
      <c r="AL71">
        <f t="shared" si="375"/>
        <v>0</v>
      </c>
      <c r="AM71">
        <f t="shared" si="375"/>
        <v>0</v>
      </c>
      <c r="AN71">
        <f t="shared" si="375"/>
        <v>0</v>
      </c>
      <c r="AO71">
        <f t="shared" si="376"/>
        <v>0</v>
      </c>
      <c r="AP71">
        <f t="shared" si="377"/>
        <v>0</v>
      </c>
      <c r="AQ71" s="4">
        <f t="shared" ref="AQ71" si="401">IF(G71=0,0,IF(OR(G70&gt;=4,G71&gt;=4)=TRUE,0,IF(AND(J70=0,J71=0)=TRUE,0,IF((AS70+AS71)&lt;=$T$9,0,IF((AS70+AS71)&gt;$T$9,IF(J71=0,IF(((C70+E70)*24)+$T$8&gt;(B72+D70)*24,IF(((((C70+E70)*24)+$T$8)-((B72+D70)*24)-AR72)&gt;0,(((C70+E70)*24)+$T$8)-((B72+D70)*24)-AR72,IF(((C71+E71)*24)+$T$8&gt;(B72+D70)*24,IF(((((C71+E71)*24)+$T$8)-((B72+D70)*24)-AR72)&gt;0,(((C71+E71)*24)+$T$8)-((B72+D70)*24)-AR72,0))))))))))</f>
        <v>0</v>
      </c>
      <c r="AS71" s="4">
        <f t="shared" si="379"/>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6</v>
      </c>
      <c r="BD71">
        <f>IF(BC71&gt;13,1,0)</f>
        <v>0</v>
      </c>
      <c r="BE71">
        <f>IF($J70+$J71&gt;0,$BC69+1,0)</f>
        <v>6</v>
      </c>
    </row>
    <row r="72" spans="1:57" ht="9" customHeight="1">
      <c r="A72" s="73">
        <f t="shared" si="391"/>
        <v>42966</v>
      </c>
      <c r="B72" s="74">
        <f>B70+1</f>
        <v>42966</v>
      </c>
      <c r="C72" s="74">
        <f t="shared" si="362"/>
        <v>42966</v>
      </c>
      <c r="D72" s="75">
        <v>0</v>
      </c>
      <c r="E72" s="76">
        <v>0</v>
      </c>
      <c r="F72" s="77">
        <v>0</v>
      </c>
      <c r="G72" s="78">
        <v>1</v>
      </c>
      <c r="H72" s="78"/>
      <c r="I72" s="79"/>
      <c r="J72" s="80">
        <f t="shared" si="388"/>
        <v>0</v>
      </c>
      <c r="K72" s="80">
        <f t="shared" si="389"/>
        <v>25.083333333546761</v>
      </c>
      <c r="L72" s="80">
        <f t="shared" si="363"/>
        <v>0</v>
      </c>
      <c r="M72" s="80">
        <f t="shared" si="364"/>
        <v>0</v>
      </c>
      <c r="N72" s="80">
        <f t="shared" si="365"/>
        <v>0</v>
      </c>
      <c r="O72" s="80">
        <f t="shared" si="366"/>
        <v>0</v>
      </c>
      <c r="P72" s="80">
        <f t="shared" si="367"/>
        <v>0</v>
      </c>
      <c r="Q72" s="80">
        <f t="shared" si="368"/>
        <v>0</v>
      </c>
      <c r="R72" s="81"/>
      <c r="S72" s="81"/>
      <c r="T72" s="81"/>
      <c r="U72" s="82"/>
      <c r="V72">
        <f t="shared" si="369"/>
        <v>0</v>
      </c>
      <c r="W72">
        <f t="shared" si="369"/>
        <v>0</v>
      </c>
      <c r="X72">
        <f t="shared" si="369"/>
        <v>0</v>
      </c>
      <c r="Y72">
        <f t="shared" si="369"/>
        <v>0</v>
      </c>
      <c r="Z72">
        <f t="shared" si="370"/>
        <v>0</v>
      </c>
      <c r="AA72">
        <f t="shared" si="371"/>
        <v>0</v>
      </c>
      <c r="AB72">
        <f t="shared" si="372"/>
        <v>0</v>
      </c>
      <c r="AC72">
        <f t="shared" si="373"/>
        <v>0</v>
      </c>
      <c r="AD72">
        <f t="shared" si="373"/>
        <v>0</v>
      </c>
      <c r="AE72">
        <f t="shared" si="373"/>
        <v>0</v>
      </c>
      <c r="AF72">
        <f t="shared" si="373"/>
        <v>0</v>
      </c>
      <c r="AG72">
        <f t="shared" si="374"/>
        <v>0</v>
      </c>
      <c r="AH72">
        <f t="shared" si="374"/>
        <v>0</v>
      </c>
      <c r="AI72">
        <f t="shared" si="374"/>
        <v>0</v>
      </c>
      <c r="AJ72">
        <f t="shared" si="374"/>
        <v>0</v>
      </c>
      <c r="AK72">
        <f t="shared" si="375"/>
        <v>0</v>
      </c>
      <c r="AL72">
        <f t="shared" si="375"/>
        <v>0</v>
      </c>
      <c r="AM72">
        <f t="shared" si="375"/>
        <v>0</v>
      </c>
      <c r="AN72">
        <f t="shared" si="375"/>
        <v>0</v>
      </c>
      <c r="AO72">
        <f t="shared" si="376"/>
        <v>0</v>
      </c>
      <c r="AP72">
        <f t="shared" si="377"/>
        <v>0</v>
      </c>
      <c r="AR72" s="4">
        <f t="shared" ref="AR72" si="402">IF(G72=0,0,IF(OR(G70&gt;=4,G71&gt;=4)=TRUE,0,IF(J72=0,0,IF(AND(J71&gt;0,(((B72+D72)-(C71+E71))*24)&lt;$T$8)=TRUE,$T$8-(((B72+D72)-(C71+E71))*24),IF(AND(J70&gt;0,(((B72+D72)-(C70+E70))*24)&lt;$T$8)=TRUE,$T$8-(((B72+D72)-(C70+E70))*24),0)))))</f>
        <v>0</v>
      </c>
      <c r="AS72" s="4">
        <f t="shared" si="379"/>
        <v>0</v>
      </c>
      <c r="AT72">
        <f>IF(AND(G72=1,J72&gt;0)=TRUE,1,0)</f>
        <v>0</v>
      </c>
      <c r="AU72">
        <f t="shared" ref="AU72" si="403">IF(G72=2,1,0)</f>
        <v>0</v>
      </c>
      <c r="AV72">
        <f t="shared" ref="AV72" si="404">IF(G72=3,1,0)</f>
        <v>0</v>
      </c>
      <c r="AW72">
        <f t="shared" ref="AW72" si="405">IF(G72=4,1,0)</f>
        <v>0</v>
      </c>
      <c r="AX72">
        <f t="shared" ref="AX72" si="406">IF(G72=5,1,0)</f>
        <v>0</v>
      </c>
      <c r="AY72">
        <f t="shared" ref="AY72" si="407">IF(G72=6,1,0)</f>
        <v>0</v>
      </c>
      <c r="AZ72">
        <f t="shared" ref="AZ72" si="408">IF(G72=7,1,0)</f>
        <v>0</v>
      </c>
      <c r="BA72">
        <f t="shared" ref="BA72" si="409">IF(G72=8,1,0)</f>
        <v>0</v>
      </c>
      <c r="BB72">
        <f t="shared" ref="BB72" si="410">IF(G72=9,1,0)</f>
        <v>0</v>
      </c>
    </row>
    <row r="73" spans="1:57" ht="9" customHeight="1">
      <c r="A73" s="105">
        <f>B72</f>
        <v>42966</v>
      </c>
      <c r="B73" s="106">
        <f>C72</f>
        <v>42966</v>
      </c>
      <c r="C73" s="106">
        <f t="shared" si="362"/>
        <v>42966</v>
      </c>
      <c r="D73" s="107">
        <v>0</v>
      </c>
      <c r="E73" s="108">
        <v>0</v>
      </c>
      <c r="F73" s="109">
        <v>0</v>
      </c>
      <c r="G73" s="110">
        <v>1</v>
      </c>
      <c r="H73" s="110"/>
      <c r="I73" s="111"/>
      <c r="J73" s="112">
        <f t="shared" si="388"/>
        <v>0</v>
      </c>
      <c r="K73" s="112">
        <f t="shared" si="389"/>
        <v>25.083333333546761</v>
      </c>
      <c r="L73" s="112">
        <f t="shared" si="363"/>
        <v>0</v>
      </c>
      <c r="M73" s="112">
        <f t="shared" si="364"/>
        <v>0</v>
      </c>
      <c r="N73" s="112">
        <f t="shared" si="365"/>
        <v>0</v>
      </c>
      <c r="O73" s="112">
        <f t="shared" si="366"/>
        <v>0</v>
      </c>
      <c r="P73" s="112">
        <f t="shared" si="367"/>
        <v>0</v>
      </c>
      <c r="Q73" s="112">
        <f t="shared" si="368"/>
        <v>0</v>
      </c>
      <c r="R73" s="113"/>
      <c r="S73" s="113"/>
      <c r="T73" s="113"/>
      <c r="U73" s="114"/>
      <c r="V73">
        <f t="shared" si="369"/>
        <v>0</v>
      </c>
      <c r="W73">
        <f t="shared" si="369"/>
        <v>0</v>
      </c>
      <c r="X73">
        <f t="shared" si="369"/>
        <v>0</v>
      </c>
      <c r="Y73">
        <f t="shared" si="369"/>
        <v>0</v>
      </c>
      <c r="Z73">
        <f t="shared" si="370"/>
        <v>0</v>
      </c>
      <c r="AA73">
        <f t="shared" si="371"/>
        <v>0</v>
      </c>
      <c r="AB73">
        <f t="shared" si="372"/>
        <v>0</v>
      </c>
      <c r="AC73">
        <f t="shared" si="373"/>
        <v>0</v>
      </c>
      <c r="AD73">
        <f t="shared" si="373"/>
        <v>0</v>
      </c>
      <c r="AE73">
        <f t="shared" si="373"/>
        <v>0</v>
      </c>
      <c r="AF73">
        <f t="shared" si="373"/>
        <v>0</v>
      </c>
      <c r="AG73">
        <f t="shared" si="374"/>
        <v>0</v>
      </c>
      <c r="AH73">
        <f t="shared" si="374"/>
        <v>0</v>
      </c>
      <c r="AI73">
        <f t="shared" si="374"/>
        <v>0</v>
      </c>
      <c r="AJ73">
        <f t="shared" si="374"/>
        <v>0</v>
      </c>
      <c r="AK73">
        <f t="shared" si="375"/>
        <v>0</v>
      </c>
      <c r="AL73">
        <f t="shared" si="375"/>
        <v>0</v>
      </c>
      <c r="AM73">
        <f t="shared" si="375"/>
        <v>0</v>
      </c>
      <c r="AN73">
        <f t="shared" si="375"/>
        <v>0</v>
      </c>
      <c r="AO73">
        <f t="shared" si="376"/>
        <v>0</v>
      </c>
      <c r="AP73">
        <f t="shared" si="377"/>
        <v>0</v>
      </c>
      <c r="AQ73" s="4">
        <f t="shared" ref="AQ73" si="411">IF(G73=0,0,IF(OR(G72&gt;=4,G73&gt;=4)=TRUE,0,IF(AND(J72=0,J73=0)=TRUE,0,IF((AS72+AS73)&lt;=$T$9,0,IF((AS72+AS73)&gt;$T$9,IF(J73=0,IF(((C72+E72)*24)+$T$8&gt;(B74+D72)*24,IF(((((C72+E72)*24)+$T$8)-((B74+D72)*24)-AR74)&gt;0,(((C72+E72)*24)+$T$8)-((B74+D72)*24)-AR74,IF(((C73+E73)*24)+$T$8&gt;(B74+D72)*24,IF(((((C73+E73)*24)+$T$8)-((B74+D72)*24)-AR74)&gt;0,(((C73+E73)*24)+$T$8)-((B74+D72)*24)-AR74,0))))))))))</f>
        <v>0</v>
      </c>
      <c r="AS73" s="4">
        <f t="shared" si="379"/>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1"/>
        <v>42967</v>
      </c>
      <c r="B74" s="74">
        <f>B72+1</f>
        <v>42967</v>
      </c>
      <c r="C74" s="74">
        <f t="shared" si="362"/>
        <v>42967</v>
      </c>
      <c r="D74" s="75">
        <v>0</v>
      </c>
      <c r="E74" s="76">
        <v>0</v>
      </c>
      <c r="F74" s="77">
        <v>0</v>
      </c>
      <c r="G74" s="78">
        <v>1</v>
      </c>
      <c r="H74" s="78"/>
      <c r="I74" s="79"/>
      <c r="J74" s="80">
        <f t="shared" si="388"/>
        <v>0</v>
      </c>
      <c r="K74" s="80">
        <f t="shared" si="389"/>
        <v>25.083333333546761</v>
      </c>
      <c r="L74" s="80">
        <f t="shared" si="363"/>
        <v>0</v>
      </c>
      <c r="M74" s="80">
        <f t="shared" si="364"/>
        <v>0</v>
      </c>
      <c r="N74" s="80">
        <f t="shared" si="365"/>
        <v>0</v>
      </c>
      <c r="O74" s="80">
        <f t="shared" si="366"/>
        <v>0</v>
      </c>
      <c r="P74" s="80">
        <f t="shared" si="367"/>
        <v>0</v>
      </c>
      <c r="Q74" s="80">
        <f t="shared" si="368"/>
        <v>0</v>
      </c>
      <c r="R74" s="81"/>
      <c r="S74" s="81"/>
      <c r="T74" s="81"/>
      <c r="U74" s="82"/>
      <c r="V74">
        <f t="shared" si="369"/>
        <v>0</v>
      </c>
      <c r="W74">
        <f t="shared" si="369"/>
        <v>0</v>
      </c>
      <c r="X74">
        <f t="shared" si="369"/>
        <v>0</v>
      </c>
      <c r="Y74">
        <f t="shared" si="369"/>
        <v>0</v>
      </c>
      <c r="Z74">
        <f t="shared" si="370"/>
        <v>0</v>
      </c>
      <c r="AA74">
        <f t="shared" si="371"/>
        <v>0</v>
      </c>
      <c r="AB74">
        <f t="shared" si="372"/>
        <v>0</v>
      </c>
      <c r="AC74">
        <f t="shared" si="373"/>
        <v>0</v>
      </c>
      <c r="AD74">
        <f t="shared" si="373"/>
        <v>0</v>
      </c>
      <c r="AE74">
        <f t="shared" si="373"/>
        <v>0</v>
      </c>
      <c r="AF74">
        <f t="shared" si="373"/>
        <v>0</v>
      </c>
      <c r="AG74">
        <f t="shared" si="374"/>
        <v>0</v>
      </c>
      <c r="AH74">
        <f t="shared" si="374"/>
        <v>0</v>
      </c>
      <c r="AI74">
        <f t="shared" si="374"/>
        <v>0</v>
      </c>
      <c r="AJ74">
        <f t="shared" si="374"/>
        <v>0</v>
      </c>
      <c r="AK74">
        <f t="shared" si="375"/>
        <v>0</v>
      </c>
      <c r="AL74">
        <f t="shared" si="375"/>
        <v>0</v>
      </c>
      <c r="AM74">
        <f t="shared" si="375"/>
        <v>0</v>
      </c>
      <c r="AN74">
        <f t="shared" si="375"/>
        <v>0</v>
      </c>
      <c r="AO74">
        <f t="shared" si="376"/>
        <v>0</v>
      </c>
      <c r="AP74">
        <f t="shared" si="377"/>
        <v>0</v>
      </c>
      <c r="AR74" s="4">
        <f t="shared" ref="AR74" si="412">IF(G74=0,0,IF(OR(G72&gt;=4,G73&gt;=4)=TRUE,0,IF(J74=0,0,IF(AND(J73&gt;0,(((B74+D74)-(C73+E73))*24)&lt;$T$8)=TRUE,$T$8-(((B74+D74)-(C73+E73))*24),IF(AND(J72&gt;0,(((B74+D74)-(C72+E72))*24)&lt;$T$8)=TRUE,$T$8-(((B74+D74)-(C72+E72))*24),0)))))</f>
        <v>0</v>
      </c>
      <c r="AS74" s="4">
        <f t="shared" si="379"/>
        <v>0</v>
      </c>
      <c r="AT74">
        <f>IF(AND(G74=1,J74&gt;0)=TRUE,1,0)</f>
        <v>0</v>
      </c>
      <c r="AU74">
        <f t="shared" ref="AU74" si="413">IF(G74=2,1,0)</f>
        <v>0</v>
      </c>
      <c r="AV74">
        <f t="shared" ref="AV74" si="414">IF(G74=3,1,0)</f>
        <v>0</v>
      </c>
      <c r="AW74">
        <f t="shared" ref="AW74" si="415">IF(G74=4,1,0)</f>
        <v>0</v>
      </c>
      <c r="AX74">
        <f t="shared" ref="AX74" si="416">IF(G74=5,1,0)</f>
        <v>0</v>
      </c>
      <c r="AY74">
        <f t="shared" ref="AY74" si="417">IF(G74=6,1,0)</f>
        <v>0</v>
      </c>
      <c r="AZ74">
        <f t="shared" ref="AZ74" si="418">IF(G74=7,1,0)</f>
        <v>0</v>
      </c>
      <c r="BA74">
        <f t="shared" ref="BA74" si="419">IF(G74=8,1,0)</f>
        <v>0</v>
      </c>
      <c r="BB74">
        <f t="shared" ref="BB74" si="420">IF(G74=9,1,0)</f>
        <v>0</v>
      </c>
    </row>
    <row r="75" spans="1:57" ht="9" customHeight="1">
      <c r="A75" s="105">
        <f>B74</f>
        <v>42967</v>
      </c>
      <c r="B75" s="106">
        <f>C74</f>
        <v>42967</v>
      </c>
      <c r="C75" s="106">
        <f t="shared" si="362"/>
        <v>42967</v>
      </c>
      <c r="D75" s="107">
        <v>0</v>
      </c>
      <c r="E75" s="108">
        <v>0</v>
      </c>
      <c r="F75" s="109">
        <v>0</v>
      </c>
      <c r="G75" s="110">
        <v>1</v>
      </c>
      <c r="H75" s="110"/>
      <c r="I75" s="111"/>
      <c r="J75" s="112">
        <f t="shared" si="388"/>
        <v>0</v>
      </c>
      <c r="K75" s="112">
        <f t="shared" si="389"/>
        <v>25.083333333546761</v>
      </c>
      <c r="L75" s="112">
        <f t="shared" si="363"/>
        <v>0</v>
      </c>
      <c r="M75" s="112">
        <f t="shared" si="364"/>
        <v>0</v>
      </c>
      <c r="N75" s="112">
        <f t="shared" si="365"/>
        <v>0</v>
      </c>
      <c r="O75" s="112">
        <f t="shared" si="366"/>
        <v>0</v>
      </c>
      <c r="P75" s="112">
        <f t="shared" si="367"/>
        <v>0</v>
      </c>
      <c r="Q75" s="112">
        <f t="shared" si="368"/>
        <v>0</v>
      </c>
      <c r="R75" s="113"/>
      <c r="S75" s="113"/>
      <c r="T75" s="113"/>
      <c r="U75" s="114"/>
      <c r="V75">
        <f t="shared" si="369"/>
        <v>0</v>
      </c>
      <c r="W75">
        <f t="shared" si="369"/>
        <v>0</v>
      </c>
      <c r="X75">
        <f t="shared" si="369"/>
        <v>0</v>
      </c>
      <c r="Y75">
        <f t="shared" si="369"/>
        <v>0</v>
      </c>
      <c r="Z75">
        <f t="shared" si="370"/>
        <v>0</v>
      </c>
      <c r="AA75">
        <f t="shared" si="371"/>
        <v>0</v>
      </c>
      <c r="AB75">
        <f t="shared" si="372"/>
        <v>0</v>
      </c>
      <c r="AC75">
        <f t="shared" si="373"/>
        <v>0</v>
      </c>
      <c r="AD75">
        <f t="shared" si="373"/>
        <v>0</v>
      </c>
      <c r="AE75">
        <f t="shared" si="373"/>
        <v>0</v>
      </c>
      <c r="AF75">
        <f t="shared" si="373"/>
        <v>0</v>
      </c>
      <c r="AG75">
        <f t="shared" si="374"/>
        <v>0</v>
      </c>
      <c r="AH75">
        <f t="shared" si="374"/>
        <v>0</v>
      </c>
      <c r="AI75">
        <f t="shared" si="374"/>
        <v>0</v>
      </c>
      <c r="AJ75">
        <f t="shared" si="374"/>
        <v>0</v>
      </c>
      <c r="AK75">
        <f t="shared" si="375"/>
        <v>0</v>
      </c>
      <c r="AL75">
        <f t="shared" si="375"/>
        <v>0</v>
      </c>
      <c r="AM75">
        <f t="shared" si="375"/>
        <v>0</v>
      </c>
      <c r="AN75">
        <f t="shared" si="375"/>
        <v>0</v>
      </c>
      <c r="AO75">
        <f t="shared" si="376"/>
        <v>0</v>
      </c>
      <c r="AP75">
        <f t="shared" si="377"/>
        <v>0</v>
      </c>
      <c r="AQ75" s="4">
        <f t="shared" ref="AQ75" si="421">IF(G75=0,0,IF(OR(G74&gt;=4,G75&gt;=4)=TRUE,0,IF(AND(J74=0,J75=0)=TRUE,0,IF((AS74+AS75)&lt;=$T$9,0,IF((AS74+AS75)&gt;$T$9,IF(J75=0,IF(((C74+E74)*24)+$T$8&gt;(B76+D74)*24,IF(((((C74+E74)*24)+$T$8)-((B76+D74)*24)-AR76)&gt;0,(((C74+E74)*24)+$T$8)-((B76+D74)*24)-AR76,IF(((C75+E75)*24)+$T$8&gt;(B76+D74)*24,IF(((((C75+E75)*24)+$T$8)-((B76+D74)*24)-AR76)&gt;0,(((C75+E75)*24)+$T$8)-((B76+D74)*24)-AR76,0))))))))))</f>
        <v>0</v>
      </c>
      <c r="AS75" s="4">
        <f t="shared" si="379"/>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1"/>
        <v>42968</v>
      </c>
      <c r="B76" s="74">
        <f>B74+1</f>
        <v>42968</v>
      </c>
      <c r="C76" s="74">
        <f t="shared" si="362"/>
        <v>42968</v>
      </c>
      <c r="D76" s="75">
        <v>0.70833333333333337</v>
      </c>
      <c r="E76" s="76">
        <v>0.89583333333333337</v>
      </c>
      <c r="F76" s="77">
        <v>0</v>
      </c>
      <c r="G76" s="78">
        <v>1</v>
      </c>
      <c r="H76" s="78"/>
      <c r="I76" s="79"/>
      <c r="J76" s="80">
        <f t="shared" si="388"/>
        <v>4.5</v>
      </c>
      <c r="K76" s="80">
        <f t="shared" si="389"/>
        <v>29.583333333546761</v>
      </c>
      <c r="L76" s="80">
        <f t="shared" si="363"/>
        <v>0</v>
      </c>
      <c r="M76" s="80">
        <f t="shared" si="364"/>
        <v>4.5</v>
      </c>
      <c r="N76" s="80" t="b">
        <f t="shared" si="365"/>
        <v>0</v>
      </c>
      <c r="O76" s="80">
        <f t="shared" si="366"/>
        <v>0</v>
      </c>
      <c r="P76" s="80">
        <f t="shared" si="367"/>
        <v>0</v>
      </c>
      <c r="Q76" s="80">
        <f t="shared" si="368"/>
        <v>0</v>
      </c>
      <c r="R76" s="81"/>
      <c r="S76" s="81"/>
      <c r="T76" s="81"/>
      <c r="U76" s="82"/>
      <c r="V76">
        <f t="shared" si="369"/>
        <v>0</v>
      </c>
      <c r="W76">
        <f t="shared" si="369"/>
        <v>4.5</v>
      </c>
      <c r="X76" t="b">
        <f t="shared" si="369"/>
        <v>0</v>
      </c>
      <c r="Y76">
        <f t="shared" si="369"/>
        <v>0</v>
      </c>
      <c r="Z76">
        <f t="shared" si="370"/>
        <v>0</v>
      </c>
      <c r="AA76">
        <f t="shared" si="371"/>
        <v>0</v>
      </c>
      <c r="AB76">
        <f t="shared" si="372"/>
        <v>0</v>
      </c>
      <c r="AC76">
        <f t="shared" si="373"/>
        <v>0</v>
      </c>
      <c r="AD76">
        <f t="shared" si="373"/>
        <v>0</v>
      </c>
      <c r="AE76">
        <f t="shared" si="373"/>
        <v>0</v>
      </c>
      <c r="AF76">
        <f t="shared" si="373"/>
        <v>0</v>
      </c>
      <c r="AG76">
        <f t="shared" si="374"/>
        <v>0</v>
      </c>
      <c r="AH76">
        <f t="shared" si="374"/>
        <v>0</v>
      </c>
      <c r="AI76">
        <f t="shared" si="374"/>
        <v>0</v>
      </c>
      <c r="AJ76">
        <f t="shared" si="374"/>
        <v>0</v>
      </c>
      <c r="AK76">
        <f t="shared" si="375"/>
        <v>0</v>
      </c>
      <c r="AL76">
        <f t="shared" si="375"/>
        <v>0</v>
      </c>
      <c r="AM76">
        <f t="shared" si="375"/>
        <v>0</v>
      </c>
      <c r="AN76">
        <f t="shared" si="375"/>
        <v>0</v>
      </c>
      <c r="AO76">
        <f t="shared" si="376"/>
        <v>0</v>
      </c>
      <c r="AP76">
        <f t="shared" si="377"/>
        <v>0</v>
      </c>
      <c r="AR76" s="4">
        <f t="shared" ref="AR76" si="422">IF(G76=0,0,IF(OR(G74&gt;=4,G75&gt;=4)=TRUE,0,IF(J76=0,0,IF(AND(J75&gt;0,(((B76+D76)-(C75+E75))*24)&lt;$T$8)=TRUE,$T$8-(((B76+D76)-(C75+E75))*24),IF(AND(J74&gt;0,(((B76+D76)-(C74+E74))*24)&lt;$T$8)=TRUE,$T$8-(((B76+D76)-(C74+E74))*24),0)))))</f>
        <v>0</v>
      </c>
      <c r="AS76" s="4">
        <f t="shared" si="379"/>
        <v>4.5</v>
      </c>
      <c r="AT76">
        <f>IF(AND(G76=1,J76&gt;0)=TRUE,1,0)</f>
        <v>1</v>
      </c>
      <c r="AU76">
        <f t="shared" ref="AU76" si="423">IF(G76=2,1,0)</f>
        <v>0</v>
      </c>
      <c r="AV76">
        <f t="shared" ref="AV76" si="424">IF(G76=3,1,0)</f>
        <v>0</v>
      </c>
      <c r="AW76">
        <f t="shared" ref="AW76" si="425">IF(G76=4,1,0)</f>
        <v>0</v>
      </c>
      <c r="AX76">
        <f t="shared" ref="AX76" si="426">IF(G76=5,1,0)</f>
        <v>0</v>
      </c>
      <c r="AY76">
        <f t="shared" ref="AY76" si="427">IF(G76=6,1,0)</f>
        <v>0</v>
      </c>
      <c r="AZ76">
        <f t="shared" ref="AZ76" si="428">IF(G76=7,1,0)</f>
        <v>0</v>
      </c>
      <c r="BA76">
        <f t="shared" ref="BA76" si="429">IF(G76=8,1,0)</f>
        <v>0</v>
      </c>
      <c r="BB76">
        <f t="shared" ref="BB76" si="430">IF(G76=9,1,0)</f>
        <v>0</v>
      </c>
    </row>
    <row r="77" spans="1:57" ht="9" customHeight="1">
      <c r="A77" s="105">
        <f>B76</f>
        <v>42968</v>
      </c>
      <c r="B77" s="106">
        <f>C76</f>
        <v>42968</v>
      </c>
      <c r="C77" s="106">
        <f t="shared" si="362"/>
        <v>42968</v>
      </c>
      <c r="D77" s="107">
        <v>0</v>
      </c>
      <c r="E77" s="108">
        <v>0</v>
      </c>
      <c r="F77" s="109">
        <v>0</v>
      </c>
      <c r="G77" s="110">
        <v>1</v>
      </c>
      <c r="H77" s="110"/>
      <c r="I77" s="111"/>
      <c r="J77" s="112">
        <f t="shared" si="388"/>
        <v>0</v>
      </c>
      <c r="K77" s="112">
        <f t="shared" si="389"/>
        <v>29.583333333546761</v>
      </c>
      <c r="L77" s="112">
        <f t="shared" si="363"/>
        <v>0</v>
      </c>
      <c r="M77" s="112">
        <f t="shared" si="364"/>
        <v>0</v>
      </c>
      <c r="N77" s="112" t="b">
        <f t="shared" si="365"/>
        <v>0</v>
      </c>
      <c r="O77" s="112">
        <f t="shared" si="366"/>
        <v>0</v>
      </c>
      <c r="P77" s="112">
        <f t="shared" si="367"/>
        <v>0</v>
      </c>
      <c r="Q77" s="112">
        <f t="shared" si="368"/>
        <v>0</v>
      </c>
      <c r="R77" s="113"/>
      <c r="S77" s="113"/>
      <c r="T77" s="113"/>
      <c r="U77" s="114"/>
      <c r="V77">
        <f t="shared" si="369"/>
        <v>0</v>
      </c>
      <c r="W77">
        <f t="shared" si="369"/>
        <v>0</v>
      </c>
      <c r="X77" t="b">
        <f t="shared" si="369"/>
        <v>0</v>
      </c>
      <c r="Y77">
        <f t="shared" si="369"/>
        <v>0</v>
      </c>
      <c r="Z77">
        <f t="shared" si="370"/>
        <v>0</v>
      </c>
      <c r="AA77">
        <f t="shared" si="371"/>
        <v>0</v>
      </c>
      <c r="AB77">
        <f t="shared" si="372"/>
        <v>0</v>
      </c>
      <c r="AC77">
        <f t="shared" si="373"/>
        <v>0</v>
      </c>
      <c r="AD77">
        <f t="shared" si="373"/>
        <v>0</v>
      </c>
      <c r="AE77">
        <f t="shared" si="373"/>
        <v>0</v>
      </c>
      <c r="AF77">
        <f t="shared" si="373"/>
        <v>0</v>
      </c>
      <c r="AG77">
        <f t="shared" si="374"/>
        <v>0</v>
      </c>
      <c r="AH77">
        <f t="shared" si="374"/>
        <v>0</v>
      </c>
      <c r="AI77">
        <f t="shared" si="374"/>
        <v>0</v>
      </c>
      <c r="AJ77">
        <f t="shared" si="374"/>
        <v>0</v>
      </c>
      <c r="AK77">
        <f t="shared" si="375"/>
        <v>0</v>
      </c>
      <c r="AL77">
        <f t="shared" si="375"/>
        <v>0</v>
      </c>
      <c r="AM77">
        <f t="shared" si="375"/>
        <v>0</v>
      </c>
      <c r="AN77">
        <f t="shared" si="375"/>
        <v>0</v>
      </c>
      <c r="AO77">
        <f t="shared" si="376"/>
        <v>0</v>
      </c>
      <c r="AP77">
        <f t="shared" si="377"/>
        <v>0</v>
      </c>
      <c r="AQ77" s="4">
        <f t="shared" ref="AQ77" si="431">IF(G77=0,0,IF(OR(G76&gt;=4,G77&gt;=4)=TRUE,0,IF(AND(J76=0,J77=0)=TRUE,0,IF((AS76+AS77)&lt;=$T$9,0,IF((AS76+AS77)&gt;$T$9,IF(J77=0,IF(((C76+E76)*24)+$T$8&gt;(B78+D76)*24,IF(((((C76+E76)*24)+$T$8)-((B78+D76)*24)-AR78)&gt;0,(((C76+E76)*24)+$T$8)-((B78+D76)*24)-AR78,IF(((C77+E77)*24)+$T$8&gt;(B78+D76)*24,IF(((((C77+E77)*24)+$T$8)-((B78+D76)*24)-AR78)&gt;0,(((C77+E77)*24)+$T$8)-((B78+D76)*24)-AR78,0))))))))))</f>
        <v>0</v>
      </c>
      <c r="AS77" s="4">
        <f t="shared" si="379"/>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1</v>
      </c>
      <c r="BD77">
        <f>IF(BC77&gt;13,1,0)</f>
        <v>0</v>
      </c>
      <c r="BE77">
        <f>IF($J76+$J77&gt;0,$BC75+1,0)</f>
        <v>1</v>
      </c>
    </row>
    <row r="78" spans="1:57" ht="9" customHeight="1">
      <c r="A78" s="73">
        <f t="shared" si="391"/>
        <v>42969</v>
      </c>
      <c r="B78" s="74">
        <f>B76+1</f>
        <v>42969</v>
      </c>
      <c r="C78" s="74">
        <f t="shared" si="362"/>
        <v>42969</v>
      </c>
      <c r="D78" s="75">
        <v>0.70833333333333337</v>
      </c>
      <c r="E78" s="76">
        <v>0.92013888888888884</v>
      </c>
      <c r="F78" s="77">
        <v>0</v>
      </c>
      <c r="G78" s="78">
        <v>1</v>
      </c>
      <c r="H78" s="78"/>
      <c r="I78" s="79"/>
      <c r="J78" s="80">
        <f t="shared" si="388"/>
        <v>5.0833333333139308</v>
      </c>
      <c r="K78" s="80">
        <f t="shared" si="389"/>
        <v>34.666666666860692</v>
      </c>
      <c r="L78" s="80">
        <f t="shared" si="363"/>
        <v>0</v>
      </c>
      <c r="M78" s="80">
        <f t="shared" si="364"/>
        <v>5.0833333333721384</v>
      </c>
      <c r="N78" s="80" t="b">
        <f t="shared" si="365"/>
        <v>0</v>
      </c>
      <c r="O78" s="80">
        <f t="shared" si="366"/>
        <v>0</v>
      </c>
      <c r="P78" s="80">
        <f t="shared" si="367"/>
        <v>0</v>
      </c>
      <c r="Q78" s="80">
        <f t="shared" si="368"/>
        <v>0</v>
      </c>
      <c r="R78" s="81"/>
      <c r="S78" s="81"/>
      <c r="T78" s="81"/>
      <c r="U78" s="82"/>
      <c r="V78">
        <f t="shared" si="369"/>
        <v>0</v>
      </c>
      <c r="W78">
        <f t="shared" si="369"/>
        <v>5.0833333333721384</v>
      </c>
      <c r="X78" t="b">
        <f t="shared" si="369"/>
        <v>0</v>
      </c>
      <c r="Y78">
        <f t="shared" si="369"/>
        <v>0</v>
      </c>
      <c r="Z78">
        <f t="shared" si="370"/>
        <v>0</v>
      </c>
      <c r="AA78">
        <f t="shared" si="371"/>
        <v>0</v>
      </c>
      <c r="AB78">
        <f t="shared" si="372"/>
        <v>0</v>
      </c>
      <c r="AC78">
        <f t="shared" si="373"/>
        <v>0</v>
      </c>
      <c r="AD78">
        <f t="shared" si="373"/>
        <v>0</v>
      </c>
      <c r="AE78">
        <f t="shared" si="373"/>
        <v>0</v>
      </c>
      <c r="AF78">
        <f t="shared" si="373"/>
        <v>0</v>
      </c>
      <c r="AG78">
        <f t="shared" si="374"/>
        <v>0</v>
      </c>
      <c r="AH78">
        <f t="shared" si="374"/>
        <v>0</v>
      </c>
      <c r="AI78">
        <f t="shared" si="374"/>
        <v>0</v>
      </c>
      <c r="AJ78">
        <f t="shared" si="374"/>
        <v>0</v>
      </c>
      <c r="AK78">
        <f t="shared" si="375"/>
        <v>0</v>
      </c>
      <c r="AL78">
        <f t="shared" si="375"/>
        <v>0</v>
      </c>
      <c r="AM78">
        <f t="shared" si="375"/>
        <v>0</v>
      </c>
      <c r="AN78">
        <f t="shared" si="375"/>
        <v>0</v>
      </c>
      <c r="AO78">
        <f t="shared" si="376"/>
        <v>0</v>
      </c>
      <c r="AP78">
        <f t="shared" si="377"/>
        <v>0</v>
      </c>
      <c r="AR78" s="4">
        <f t="shared" ref="AR78" si="432">IF(G78=0,0,IF(OR(G76&gt;=4,G77&gt;=4)=TRUE,0,IF(J78=0,0,IF(AND(J77&gt;0,(((B78+D78)-(C77+E77))*24)&lt;$T$8)=TRUE,$T$8-(((B78+D78)-(C77+E77))*24),IF(AND(J76&gt;0,(((B78+D78)-(C76+E76))*24)&lt;$T$8)=TRUE,$T$8-(((B78+D78)-(C76+E76))*24),0)))))</f>
        <v>0</v>
      </c>
      <c r="AS78" s="4">
        <f t="shared" si="379"/>
        <v>5.0833333333139308</v>
      </c>
      <c r="AT78">
        <f>IF(AND(G78=1,J78&gt;0)=TRUE,1,0)</f>
        <v>1</v>
      </c>
      <c r="AU78">
        <f t="shared" ref="AU78" si="433">IF(G78=2,1,0)</f>
        <v>0</v>
      </c>
      <c r="AV78">
        <f t="shared" ref="AV78" si="434">IF(G78=3,1,0)</f>
        <v>0</v>
      </c>
      <c r="AW78">
        <f t="shared" ref="AW78" si="435">IF(G78=4,1,0)</f>
        <v>0</v>
      </c>
      <c r="AX78">
        <f t="shared" ref="AX78" si="436">IF(G78=5,1,0)</f>
        <v>0</v>
      </c>
      <c r="AY78">
        <f t="shared" ref="AY78" si="437">IF(G78=6,1,0)</f>
        <v>0</v>
      </c>
      <c r="AZ78">
        <f t="shared" ref="AZ78" si="438">IF(G78=7,1,0)</f>
        <v>0</v>
      </c>
      <c r="BA78">
        <f t="shared" ref="BA78" si="439">IF(G78=8,1,0)</f>
        <v>0</v>
      </c>
      <c r="BB78">
        <f t="shared" ref="BB78" si="440">IF(G78=9,1,0)</f>
        <v>0</v>
      </c>
    </row>
    <row r="79" spans="1:57" ht="9" customHeight="1">
      <c r="A79" s="105">
        <f>B78</f>
        <v>42969</v>
      </c>
      <c r="B79" s="106">
        <f>C78</f>
        <v>42969</v>
      </c>
      <c r="C79" s="106">
        <f t="shared" si="362"/>
        <v>42969</v>
      </c>
      <c r="D79" s="107">
        <v>0</v>
      </c>
      <c r="E79" s="108">
        <v>0</v>
      </c>
      <c r="F79" s="109">
        <v>0</v>
      </c>
      <c r="G79" s="110">
        <v>1</v>
      </c>
      <c r="H79" s="110"/>
      <c r="I79" s="111"/>
      <c r="J79" s="112">
        <f t="shared" si="388"/>
        <v>0</v>
      </c>
      <c r="K79" s="112">
        <f t="shared" si="389"/>
        <v>34.666666666860692</v>
      </c>
      <c r="L79" s="112">
        <f t="shared" si="363"/>
        <v>0</v>
      </c>
      <c r="M79" s="112">
        <f t="shared" si="364"/>
        <v>0</v>
      </c>
      <c r="N79" s="112" t="b">
        <f t="shared" si="365"/>
        <v>0</v>
      </c>
      <c r="O79" s="112">
        <f t="shared" si="366"/>
        <v>0</v>
      </c>
      <c r="P79" s="112">
        <f t="shared" si="367"/>
        <v>0</v>
      </c>
      <c r="Q79" s="112">
        <f t="shared" si="368"/>
        <v>0</v>
      </c>
      <c r="R79" s="113"/>
      <c r="S79" s="113"/>
      <c r="T79" s="113"/>
      <c r="U79" s="114"/>
      <c r="V79">
        <f t="shared" si="369"/>
        <v>0</v>
      </c>
      <c r="W79">
        <f t="shared" si="369"/>
        <v>0</v>
      </c>
      <c r="X79" t="b">
        <f t="shared" si="369"/>
        <v>0</v>
      </c>
      <c r="Y79">
        <f t="shared" si="369"/>
        <v>0</v>
      </c>
      <c r="Z79">
        <f t="shared" si="370"/>
        <v>0</v>
      </c>
      <c r="AA79">
        <f t="shared" si="371"/>
        <v>0</v>
      </c>
      <c r="AB79">
        <f t="shared" si="372"/>
        <v>0</v>
      </c>
      <c r="AC79">
        <f t="shared" si="373"/>
        <v>0</v>
      </c>
      <c r="AD79">
        <f t="shared" si="373"/>
        <v>0</v>
      </c>
      <c r="AE79">
        <f t="shared" si="373"/>
        <v>0</v>
      </c>
      <c r="AF79">
        <f t="shared" si="373"/>
        <v>0</v>
      </c>
      <c r="AG79">
        <f t="shared" si="374"/>
        <v>0</v>
      </c>
      <c r="AH79">
        <f t="shared" si="374"/>
        <v>0</v>
      </c>
      <c r="AI79">
        <f t="shared" si="374"/>
        <v>0</v>
      </c>
      <c r="AJ79">
        <f t="shared" si="374"/>
        <v>0</v>
      </c>
      <c r="AK79">
        <f t="shared" si="375"/>
        <v>0</v>
      </c>
      <c r="AL79">
        <f t="shared" si="375"/>
        <v>0</v>
      </c>
      <c r="AM79">
        <f t="shared" si="375"/>
        <v>0</v>
      </c>
      <c r="AN79">
        <f t="shared" si="375"/>
        <v>0</v>
      </c>
      <c r="AO79">
        <f t="shared" si="376"/>
        <v>0</v>
      </c>
      <c r="AP79">
        <f t="shared" si="377"/>
        <v>0</v>
      </c>
      <c r="AQ79" s="4">
        <f t="shared" ref="AQ79" si="441">IF(G79=0,0,IF(OR(G78&gt;=4,G79&gt;=4)=TRUE,0,IF(AND(J78=0,J79=0)=TRUE,0,IF((AS78+AS79)&lt;=$T$9,0,IF((AS78+AS79)&gt;$T$9,IF(J79=0,IF(((C78+E78)*24)+$T$8&gt;(B80+D78)*24,IF(((((C78+E78)*24)+$T$8)-((B80+D78)*24)-AR80)&gt;0,(((C78+E78)*24)+$T$8)-((B80+D78)*24)-AR80,IF(((C79+E79)*24)+$T$8&gt;(B80+D78)*24,IF(((((C79+E79)*24)+$T$8)-((B80+D78)*24)-AR80)&gt;0,(((C79+E79)*24)+$T$8)-((B80+D78)*24)-AR80,0))))))))))</f>
        <v>0</v>
      </c>
      <c r="AS79" s="4">
        <f t="shared" si="379"/>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2</v>
      </c>
      <c r="BD79">
        <f>IF(BC79&gt;13,1,0)</f>
        <v>0</v>
      </c>
      <c r="BE79">
        <f>IF($J78+$J79&gt;0,$BC77+1,0)</f>
        <v>2</v>
      </c>
    </row>
    <row r="80" spans="1:57" ht="9" customHeight="1">
      <c r="A80" s="73">
        <f t="shared" ref="A80" si="442">B80</f>
        <v>42970</v>
      </c>
      <c r="B80" s="74">
        <f>B78+1</f>
        <v>42970</v>
      </c>
      <c r="C80" s="74">
        <f t="shared" si="362"/>
        <v>42970</v>
      </c>
      <c r="D80" s="75">
        <v>0.70833333333333337</v>
      </c>
      <c r="E80" s="76">
        <v>0.95833333333333337</v>
      </c>
      <c r="F80" s="77">
        <v>0</v>
      </c>
      <c r="G80" s="78">
        <v>1</v>
      </c>
      <c r="H80" s="78"/>
      <c r="I80" s="79"/>
      <c r="J80" s="80">
        <f t="shared" si="388"/>
        <v>6</v>
      </c>
      <c r="K80" s="80">
        <f t="shared" si="389"/>
        <v>40.666666666860692</v>
      </c>
      <c r="L80" s="80">
        <f t="shared" si="363"/>
        <v>0</v>
      </c>
      <c r="M80" s="80">
        <f t="shared" si="364"/>
        <v>5.3333333331393078</v>
      </c>
      <c r="N80" s="80" t="b">
        <f t="shared" si="365"/>
        <v>0</v>
      </c>
      <c r="O80" s="80">
        <f t="shared" si="366"/>
        <v>0.6666666668606922</v>
      </c>
      <c r="P80" s="80">
        <f t="shared" si="367"/>
        <v>0</v>
      </c>
      <c r="Q80" s="80">
        <f t="shared" si="368"/>
        <v>0</v>
      </c>
      <c r="R80" s="81"/>
      <c r="S80" s="81"/>
      <c r="T80" s="81"/>
      <c r="U80" s="82"/>
      <c r="V80">
        <f t="shared" si="369"/>
        <v>0</v>
      </c>
      <c r="W80">
        <f t="shared" si="369"/>
        <v>5.3333333331393078</v>
      </c>
      <c r="X80" t="b">
        <f t="shared" si="369"/>
        <v>0</v>
      </c>
      <c r="Y80">
        <f t="shared" si="369"/>
        <v>0.6666666668606922</v>
      </c>
      <c r="Z80">
        <f t="shared" si="370"/>
        <v>0</v>
      </c>
      <c r="AA80">
        <f t="shared" si="371"/>
        <v>0</v>
      </c>
      <c r="AB80">
        <f t="shared" si="372"/>
        <v>0</v>
      </c>
      <c r="AC80">
        <f t="shared" si="373"/>
        <v>0</v>
      </c>
      <c r="AD80">
        <f t="shared" si="373"/>
        <v>0</v>
      </c>
      <c r="AE80">
        <f t="shared" si="373"/>
        <v>0</v>
      </c>
      <c r="AF80">
        <f t="shared" si="373"/>
        <v>0</v>
      </c>
      <c r="AG80">
        <f t="shared" si="374"/>
        <v>0</v>
      </c>
      <c r="AH80">
        <f t="shared" si="374"/>
        <v>0</v>
      </c>
      <c r="AI80">
        <f t="shared" si="374"/>
        <v>0</v>
      </c>
      <c r="AJ80">
        <f t="shared" si="374"/>
        <v>0</v>
      </c>
      <c r="AK80">
        <f t="shared" si="375"/>
        <v>0</v>
      </c>
      <c r="AL80">
        <f t="shared" si="375"/>
        <v>0</v>
      </c>
      <c r="AM80">
        <f t="shared" si="375"/>
        <v>0</v>
      </c>
      <c r="AN80">
        <f t="shared" si="375"/>
        <v>0</v>
      </c>
      <c r="AO80">
        <f t="shared" si="376"/>
        <v>0</v>
      </c>
      <c r="AP80">
        <f t="shared" si="377"/>
        <v>0</v>
      </c>
      <c r="AR80" s="4">
        <f t="shared" ref="AR80" si="443">IF(G80=0,0,IF(OR(G78&gt;=4,G79&gt;=4)=TRUE,0,IF(J80=0,0,IF(AND(J79&gt;0,(((B80+D80)-(C79+E79))*24)&lt;$T$8)=TRUE,$T$8-(((B80+D80)-(C79+E79))*24),IF(AND(J78&gt;0,(((B80+D80)-(C78+E78))*24)&lt;$T$8)=TRUE,$T$8-(((B80+D80)-(C78+E78))*24),0)))))</f>
        <v>0</v>
      </c>
      <c r="AS80" s="4">
        <f t="shared" si="379"/>
        <v>6</v>
      </c>
      <c r="AT80">
        <f>IF(AND(G80=1,J80&gt;0)=TRUE,1,0)</f>
        <v>1</v>
      </c>
      <c r="AU80">
        <f t="shared" ref="AU80" si="444">IF(G80=2,1,0)</f>
        <v>0</v>
      </c>
      <c r="AV80">
        <f t="shared" ref="AV80" si="445">IF(G80=3,1,0)</f>
        <v>0</v>
      </c>
      <c r="AW80">
        <f t="shared" ref="AW80" si="446">IF(G80=4,1,0)</f>
        <v>0</v>
      </c>
      <c r="AX80">
        <f t="shared" ref="AX80" si="447">IF(G80=5,1,0)</f>
        <v>0</v>
      </c>
      <c r="AY80">
        <f t="shared" ref="AY80" si="448">IF(G80=6,1,0)</f>
        <v>0</v>
      </c>
      <c r="AZ80">
        <f t="shared" ref="AZ80" si="449">IF(G80=7,1,0)</f>
        <v>0</v>
      </c>
      <c r="BA80">
        <f t="shared" ref="BA80" si="450">IF(G80=8,1,0)</f>
        <v>0</v>
      </c>
      <c r="BB80">
        <f t="shared" ref="BB80" si="451">IF(G80=9,1,0)</f>
        <v>0</v>
      </c>
    </row>
    <row r="81" spans="1:57" ht="9" customHeight="1">
      <c r="A81" s="83">
        <f>B80</f>
        <v>42970</v>
      </c>
      <c r="B81" s="84">
        <f>C80</f>
        <v>42970</v>
      </c>
      <c r="C81" s="84">
        <f t="shared" si="362"/>
        <v>42970</v>
      </c>
      <c r="D81" s="85">
        <v>0</v>
      </c>
      <c r="E81" s="86">
        <v>0</v>
      </c>
      <c r="F81" s="87">
        <v>0</v>
      </c>
      <c r="G81" s="88">
        <v>1</v>
      </c>
      <c r="H81" s="88"/>
      <c r="I81" s="89"/>
      <c r="J81" s="90">
        <f t="shared" si="388"/>
        <v>0</v>
      </c>
      <c r="K81" s="90">
        <f t="shared" si="389"/>
        <v>40.666666666860692</v>
      </c>
      <c r="L81" s="90">
        <f t="shared" si="363"/>
        <v>0</v>
      </c>
      <c r="M81" s="90">
        <f t="shared" si="364"/>
        <v>0</v>
      </c>
      <c r="N81" s="90">
        <f t="shared" si="365"/>
        <v>0</v>
      </c>
      <c r="O81" s="90">
        <f t="shared" si="366"/>
        <v>0</v>
      </c>
      <c r="P81" s="90">
        <f t="shared" si="367"/>
        <v>0</v>
      </c>
      <c r="Q81" s="90">
        <f t="shared" si="368"/>
        <v>0</v>
      </c>
      <c r="R81" s="91"/>
      <c r="S81" s="91"/>
      <c r="T81" s="91"/>
      <c r="U81" s="92"/>
      <c r="V81">
        <f t="shared" si="369"/>
        <v>0</v>
      </c>
      <c r="W81">
        <f t="shared" si="369"/>
        <v>0</v>
      </c>
      <c r="X81">
        <f t="shared" si="369"/>
        <v>0</v>
      </c>
      <c r="Y81">
        <f t="shared" si="369"/>
        <v>0</v>
      </c>
      <c r="Z81">
        <f t="shared" si="370"/>
        <v>0</v>
      </c>
      <c r="AA81">
        <f t="shared" si="371"/>
        <v>0</v>
      </c>
      <c r="AB81">
        <f t="shared" si="372"/>
        <v>0</v>
      </c>
      <c r="AC81">
        <f t="shared" si="373"/>
        <v>0</v>
      </c>
      <c r="AD81">
        <f t="shared" si="373"/>
        <v>0</v>
      </c>
      <c r="AE81">
        <f t="shared" si="373"/>
        <v>0</v>
      </c>
      <c r="AF81">
        <f t="shared" si="373"/>
        <v>0</v>
      </c>
      <c r="AG81">
        <f t="shared" si="374"/>
        <v>0</v>
      </c>
      <c r="AH81">
        <f t="shared" si="374"/>
        <v>0</v>
      </c>
      <c r="AI81">
        <f t="shared" si="374"/>
        <v>0</v>
      </c>
      <c r="AJ81">
        <f t="shared" si="374"/>
        <v>0</v>
      </c>
      <c r="AK81">
        <f t="shared" si="375"/>
        <v>0</v>
      </c>
      <c r="AL81">
        <f t="shared" si="375"/>
        <v>0</v>
      </c>
      <c r="AM81">
        <f t="shared" si="375"/>
        <v>0</v>
      </c>
      <c r="AN81">
        <f t="shared" si="375"/>
        <v>0</v>
      </c>
      <c r="AO81">
        <f t="shared" si="376"/>
        <v>0</v>
      </c>
      <c r="AP81">
        <f t="shared" si="377"/>
        <v>0</v>
      </c>
      <c r="AQ81" s="4">
        <f t="shared" ref="AQ81" si="452">IF(G81=0,0,IF(OR(G80&gt;=4,G81&gt;=4)=TRUE,0,IF(AND(J80=0,J81=0)=TRUE,0,IF((AS80+AS81)&lt;=$T$9,0,IF((AS80+AS81)&gt;$T$9,IF(J81=0,IF(((C80+E80)*24)+$T$8&gt;(B82+D80)*24,IF(((((C80+E80)*24)+$T$8)-((B82+D80)*24)-AR82)&gt;0,(((C80+E80)*24)+$T$8)-((B82+D80)*24)-AR82,IF(((C81+E81)*24)+$T$8&gt;(B82+D80)*24,IF(((((C81+E81)*24)+$T$8)-((B82+D80)*24)-AR82)&gt;0,(((C81+E81)*24)+$T$8)-((B82+D80)*24)-AR82,0))))))))))</f>
        <v>0</v>
      </c>
      <c r="AS81" s="4">
        <f t="shared" si="379"/>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3</v>
      </c>
      <c r="BD81">
        <f>IF(BC81&gt;13,1,0)</f>
        <v>0</v>
      </c>
      <c r="BE81">
        <f>IF($J80+$J81&gt;0,$BC79+1,0)</f>
        <v>3</v>
      </c>
    </row>
    <row r="82" spans="1:57" ht="9" customHeight="1">
      <c r="A82" s="73">
        <f>B82</f>
        <v>42971</v>
      </c>
      <c r="B82" s="74">
        <f>B80+1</f>
        <v>42971</v>
      </c>
      <c r="C82" s="74">
        <f t="shared" ref="C82:C95" si="453">B82+F82</f>
        <v>42971</v>
      </c>
      <c r="D82" s="75">
        <v>0.70833333333333337</v>
      </c>
      <c r="E82" s="76">
        <v>0.99652777777777779</v>
      </c>
      <c r="F82" s="77">
        <v>0</v>
      </c>
      <c r="G82" s="78">
        <v>1</v>
      </c>
      <c r="H82" s="78"/>
      <c r="I82" s="79"/>
      <c r="J82" s="80">
        <f>((C82+E82)-(B82+D82))*24</f>
        <v>6.9166666666860692</v>
      </c>
      <c r="K82" s="80">
        <f>IF(OR(G82=4,G82&gt;=8)=TRUE,0,J82)</f>
        <v>6.9166666666860692</v>
      </c>
      <c r="L82" s="80">
        <f t="shared" ref="L82:L95" si="454">IF(J82-(O82+N82+M82+P82+Q82)&lt;0,0,J82-(O82+N82+M82+P82+Q82))</f>
        <v>0</v>
      </c>
      <c r="M82" s="80">
        <f t="shared" ref="M82:M95" si="455">IF(Q82+P82&gt;0,0,IF(K82-J82&gt;$O$9,0,IF((B82+D82)&gt;(B82+$O$2),J82-O82-N82,IF(((((C82+E82)*24)-((B82+$O$2)*24)))-O82-N82&gt;0,((((C82+E82)*24)-((B82+$O$2)*24)))-O82-N82,0))))</f>
        <v>6.9166666667442769</v>
      </c>
      <c r="N82" s="80" t="b">
        <f t="shared" ref="N82:N95" si="456">IF(Q82+P82&gt;0,0,IF(K82-J82&gt;$O$9,0,IF(WEEKDAY(A82,2)&gt;5,J82-O82,IF((B82+D82)&gt;(B82+$O$3),J82-O82,IF(((C82+E82)&gt;(B82+$O$3)),IF(((((C82+E82)-(B82+$O$3))*24)-O82)&gt;0,(((C82+E82)-(B82+$O$3))*24)-O82,0))))))</f>
        <v>0</v>
      </c>
      <c r="O82" s="80">
        <f t="shared" ref="O82:O95" si="457">IF(Q82+P82&gt;0,0,IF((K82-J82)&gt;=$O$9,J82,IF(K82&gt;$O$9,K82-$O$9,0)))</f>
        <v>0</v>
      </c>
      <c r="P82" s="80">
        <f t="shared" ref="P82:P95" si="458">IF(G82=2,J82,0)</f>
        <v>0</v>
      </c>
      <c r="Q82" s="80">
        <f t="shared" ref="Q82:Q95" si="459">IF(G82=3,J82,0)</f>
        <v>0</v>
      </c>
      <c r="R82" s="81"/>
      <c r="S82" s="81"/>
      <c r="T82" s="81"/>
      <c r="U82" s="103"/>
      <c r="V82">
        <f t="shared" ref="V82:Y95" si="460">IF($G82=1,L82,0)</f>
        <v>0</v>
      </c>
      <c r="W82">
        <f t="shared" si="460"/>
        <v>6.9166666667442769</v>
      </c>
      <c r="X82" t="b">
        <f t="shared" si="460"/>
        <v>0</v>
      </c>
      <c r="Y82">
        <f t="shared" si="460"/>
        <v>0</v>
      </c>
      <c r="Z82">
        <f t="shared" ref="Z82:Z95" si="461">IF($G82=2,P82,0)</f>
        <v>0</v>
      </c>
      <c r="AA82">
        <f t="shared" ref="AA82:AA95" si="462">IF($G82=3,Q82,0)</f>
        <v>0</v>
      </c>
      <c r="AB82">
        <f t="shared" ref="AB82:AB95" si="463">IF($G82=4,H82,0)</f>
        <v>0</v>
      </c>
      <c r="AC82">
        <f t="shared" ref="AC82:AF95" si="464">IF($G82=5,L82,0)</f>
        <v>0</v>
      </c>
      <c r="AD82">
        <f t="shared" si="464"/>
        <v>0</v>
      </c>
      <c r="AE82">
        <f t="shared" si="464"/>
        <v>0</v>
      </c>
      <c r="AF82">
        <f t="shared" si="464"/>
        <v>0</v>
      </c>
      <c r="AG82">
        <f t="shared" ref="AG82:AJ95" si="465">IF($G82=6,L82,0)</f>
        <v>0</v>
      </c>
      <c r="AH82">
        <f t="shared" si="465"/>
        <v>0</v>
      </c>
      <c r="AI82">
        <f t="shared" si="465"/>
        <v>0</v>
      </c>
      <c r="AJ82">
        <f t="shared" si="465"/>
        <v>0</v>
      </c>
      <c r="AK82">
        <f t="shared" ref="AK82:AN95" si="466">IF($G82=7,L82,0)</f>
        <v>0</v>
      </c>
      <c r="AL82">
        <f t="shared" si="466"/>
        <v>0</v>
      </c>
      <c r="AM82">
        <f t="shared" si="466"/>
        <v>0</v>
      </c>
      <c r="AN82">
        <f t="shared" si="466"/>
        <v>0</v>
      </c>
      <c r="AO82">
        <f t="shared" ref="AO82:AO95" si="467">IF($G82=8,H82,0)</f>
        <v>0</v>
      </c>
      <c r="AP82">
        <f t="shared" ref="AP82:AP95" si="468">IF($G82=9,H82,0)</f>
        <v>0</v>
      </c>
      <c r="AR82" s="4">
        <f t="shared" ref="AR82" si="469">IF(G82=0,0,IF(OR(G80&gt;=4,G81&gt;=4)=TRUE,0,IF(J82=0,0,IF(AND(J81&gt;0,(((B82+D82)-(C81+E81))*24)&lt;$T$8)=TRUE,$T$8-(((B82+D82)-(C81+E81))*24),IF(AND(J80&gt;0,(((B82+D82)-(C80+E80))*24)&lt;$T$8)=TRUE,$T$8-(((B82+D82)-(C80+E80))*24),0)))))</f>
        <v>0</v>
      </c>
      <c r="AS82" s="4">
        <f t="shared" ref="AS82:AS95" si="470">IF(AND(G82&gt;=1,G82&lt;=3)=TRUE,J82,0)</f>
        <v>6.9166666666860692</v>
      </c>
      <c r="AT82">
        <f>IF(AND(G82=1,J82&gt;0)=TRUE,1,0)</f>
        <v>1</v>
      </c>
      <c r="AU82">
        <f t="shared" ref="AU82" si="471">IF(G82=2,1,0)</f>
        <v>0</v>
      </c>
      <c r="AV82">
        <f t="shared" ref="AV82" si="472">IF(G82=3,1,0)</f>
        <v>0</v>
      </c>
      <c r="AW82">
        <f t="shared" ref="AW82" si="473">IF(G82=4,1,0)</f>
        <v>0</v>
      </c>
      <c r="AX82">
        <f t="shared" ref="AX82" si="474">IF(G82=5,1,0)</f>
        <v>0</v>
      </c>
      <c r="AY82">
        <f t="shared" ref="AY82" si="475">IF(G82=6,1,0)</f>
        <v>0</v>
      </c>
      <c r="AZ82">
        <f t="shared" ref="AZ82" si="476">IF(G82=7,1,0)</f>
        <v>0</v>
      </c>
      <c r="BA82">
        <f t="shared" ref="BA82" si="477">IF(G82=8,1,0)</f>
        <v>0</v>
      </c>
      <c r="BB82">
        <f t="shared" ref="BB82" si="478">IF(G82=9,1,0)</f>
        <v>0</v>
      </c>
    </row>
    <row r="83" spans="1:57" ht="9" customHeight="1">
      <c r="A83" s="105">
        <f>B82</f>
        <v>42971</v>
      </c>
      <c r="B83" s="106">
        <f>C82</f>
        <v>42971</v>
      </c>
      <c r="C83" s="106">
        <f t="shared" si="453"/>
        <v>42971</v>
      </c>
      <c r="D83" s="107">
        <v>0</v>
      </c>
      <c r="E83" s="108">
        <v>0</v>
      </c>
      <c r="F83" s="109">
        <v>0</v>
      </c>
      <c r="G83" s="110">
        <v>1</v>
      </c>
      <c r="H83" s="110"/>
      <c r="I83" s="111"/>
      <c r="J83" s="112">
        <f t="shared" ref="J83:J95" si="479">((C83+E83)-(B83+D83))*24</f>
        <v>0</v>
      </c>
      <c r="K83" s="112">
        <f t="shared" ref="K83:K95" si="480">IF(OR(G83=4,G83&gt;=8)=TRUE,K82,K82+J83)</f>
        <v>6.9166666666860692</v>
      </c>
      <c r="L83" s="112">
        <f t="shared" si="454"/>
        <v>0</v>
      </c>
      <c r="M83" s="112">
        <f t="shared" si="455"/>
        <v>0</v>
      </c>
      <c r="N83" s="112" t="b">
        <f t="shared" si="456"/>
        <v>0</v>
      </c>
      <c r="O83" s="112">
        <f t="shared" si="457"/>
        <v>0</v>
      </c>
      <c r="P83" s="112">
        <f t="shared" si="458"/>
        <v>0</v>
      </c>
      <c r="Q83" s="112">
        <f t="shared" si="459"/>
        <v>0</v>
      </c>
      <c r="R83" s="113"/>
      <c r="S83" s="113"/>
      <c r="T83" s="113"/>
      <c r="U83" s="114"/>
      <c r="V83">
        <f t="shared" si="460"/>
        <v>0</v>
      </c>
      <c r="W83">
        <f t="shared" si="460"/>
        <v>0</v>
      </c>
      <c r="X83" t="b">
        <f t="shared" si="460"/>
        <v>0</v>
      </c>
      <c r="Y83">
        <f t="shared" si="460"/>
        <v>0</v>
      </c>
      <c r="Z83">
        <f t="shared" si="461"/>
        <v>0</v>
      </c>
      <c r="AA83">
        <f t="shared" si="462"/>
        <v>0</v>
      </c>
      <c r="AB83">
        <f t="shared" si="463"/>
        <v>0</v>
      </c>
      <c r="AC83">
        <f t="shared" si="464"/>
        <v>0</v>
      </c>
      <c r="AD83">
        <f t="shared" si="464"/>
        <v>0</v>
      </c>
      <c r="AE83">
        <f t="shared" si="464"/>
        <v>0</v>
      </c>
      <c r="AF83">
        <f t="shared" si="464"/>
        <v>0</v>
      </c>
      <c r="AG83">
        <f t="shared" si="465"/>
        <v>0</v>
      </c>
      <c r="AH83">
        <f t="shared" si="465"/>
        <v>0</v>
      </c>
      <c r="AI83">
        <f t="shared" si="465"/>
        <v>0</v>
      </c>
      <c r="AJ83">
        <f t="shared" si="465"/>
        <v>0</v>
      </c>
      <c r="AK83">
        <f t="shared" si="466"/>
        <v>0</v>
      </c>
      <c r="AL83">
        <f t="shared" si="466"/>
        <v>0</v>
      </c>
      <c r="AM83">
        <f t="shared" si="466"/>
        <v>0</v>
      </c>
      <c r="AN83">
        <f t="shared" si="466"/>
        <v>0</v>
      </c>
      <c r="AO83">
        <f t="shared" si="467"/>
        <v>0</v>
      </c>
      <c r="AP83">
        <f t="shared" si="468"/>
        <v>0</v>
      </c>
      <c r="AQ83" s="4">
        <f t="shared" ref="AQ83" si="481">IF(G83=0,0,IF(OR(G82&gt;=4,G83&gt;=4)=TRUE,0,IF(AND(J82=0,J83=0)=TRUE,0,IF((AS82+AS83)&lt;=$T$9,0,IF((AS82+AS83)&gt;$T$9,IF(J83=0,IF(((C82+E82)*24)+$T$8&gt;(B84+D82)*24,IF(((((C82+E82)*24)+$T$8)-((B84+D82)*24)-AR84)&gt;0,(((C82+E82)*24)+$T$8)-((B84+D82)*24)-AR84,IF(((C83+E83)*24)+$T$8&gt;(B84+D82)*24,IF(((((C83+E83)*24)+$T$8)-((B84+D82)*24)-AR84)&gt;0,(((C83+E83)*24)+$T$8)-((B84+D82)*24)-AR84,0))))))))))</f>
        <v>0</v>
      </c>
      <c r="AS83" s="4">
        <f t="shared" si="47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4</v>
      </c>
      <c r="BD83">
        <f>IF(BC83&gt;13,1,0)</f>
        <v>0</v>
      </c>
      <c r="BE83">
        <f>IF($J82+$J83&gt;0,$BC81+1,0)</f>
        <v>4</v>
      </c>
    </row>
    <row r="84" spans="1:57" ht="9" customHeight="1">
      <c r="A84" s="73">
        <f t="shared" ref="A84:A92" si="482">B84</f>
        <v>42972</v>
      </c>
      <c r="B84" s="74">
        <f>B82+1</f>
        <v>42972</v>
      </c>
      <c r="C84" s="74">
        <f t="shared" si="453"/>
        <v>42972</v>
      </c>
      <c r="D84" s="75">
        <v>0.70833333333333337</v>
      </c>
      <c r="E84" s="76">
        <v>0.95833333333333337</v>
      </c>
      <c r="F84" s="77">
        <v>0</v>
      </c>
      <c r="G84" s="78">
        <v>1</v>
      </c>
      <c r="H84" s="78"/>
      <c r="I84" s="79"/>
      <c r="J84" s="80">
        <f t="shared" si="479"/>
        <v>6</v>
      </c>
      <c r="K84" s="80">
        <f t="shared" si="480"/>
        <v>12.916666666686069</v>
      </c>
      <c r="L84" s="80">
        <f t="shared" si="454"/>
        <v>0</v>
      </c>
      <c r="M84" s="80">
        <f t="shared" si="455"/>
        <v>6</v>
      </c>
      <c r="N84" s="80" t="b">
        <f t="shared" si="456"/>
        <v>0</v>
      </c>
      <c r="O84" s="80">
        <f t="shared" si="457"/>
        <v>0</v>
      </c>
      <c r="P84" s="80">
        <f t="shared" si="458"/>
        <v>0</v>
      </c>
      <c r="Q84" s="80">
        <f t="shared" si="459"/>
        <v>0</v>
      </c>
      <c r="R84" s="81"/>
      <c r="S84" s="81"/>
      <c r="T84" s="81"/>
      <c r="U84" s="82"/>
      <c r="V84">
        <f t="shared" si="460"/>
        <v>0</v>
      </c>
      <c r="W84">
        <f t="shared" si="460"/>
        <v>6</v>
      </c>
      <c r="X84" t="b">
        <f t="shared" si="460"/>
        <v>0</v>
      </c>
      <c r="Y84">
        <f t="shared" si="460"/>
        <v>0</v>
      </c>
      <c r="Z84">
        <f t="shared" si="461"/>
        <v>0</v>
      </c>
      <c r="AA84">
        <f t="shared" si="462"/>
        <v>0</v>
      </c>
      <c r="AB84">
        <f t="shared" si="463"/>
        <v>0</v>
      </c>
      <c r="AC84">
        <f t="shared" si="464"/>
        <v>0</v>
      </c>
      <c r="AD84">
        <f t="shared" si="464"/>
        <v>0</v>
      </c>
      <c r="AE84">
        <f t="shared" si="464"/>
        <v>0</v>
      </c>
      <c r="AF84">
        <f t="shared" si="464"/>
        <v>0</v>
      </c>
      <c r="AG84">
        <f t="shared" si="465"/>
        <v>0</v>
      </c>
      <c r="AH84">
        <f t="shared" si="465"/>
        <v>0</v>
      </c>
      <c r="AI84">
        <f t="shared" si="465"/>
        <v>0</v>
      </c>
      <c r="AJ84">
        <f t="shared" si="465"/>
        <v>0</v>
      </c>
      <c r="AK84">
        <f t="shared" si="466"/>
        <v>0</v>
      </c>
      <c r="AL84">
        <f t="shared" si="466"/>
        <v>0</v>
      </c>
      <c r="AM84">
        <f t="shared" si="466"/>
        <v>0</v>
      </c>
      <c r="AN84">
        <f t="shared" si="466"/>
        <v>0</v>
      </c>
      <c r="AO84">
        <f t="shared" si="467"/>
        <v>0</v>
      </c>
      <c r="AP84">
        <f t="shared" si="468"/>
        <v>0</v>
      </c>
      <c r="AR84" s="4">
        <f t="shared" ref="AR84" si="483">IF(G84=0,0,IF(OR(G82&gt;=4,G83&gt;=4)=TRUE,0,IF(J84=0,0,IF(AND(J83&gt;0,(((B84+D84)-(C83+E83))*24)&lt;$T$8)=TRUE,$T$8-(((B84+D84)-(C83+E83))*24),IF(AND(J82&gt;0,(((B84+D84)-(C82+E82))*24)&lt;$T$8)=TRUE,$T$8-(((B84+D84)-(C82+E82))*24),0)))))</f>
        <v>0</v>
      </c>
      <c r="AS84" s="4">
        <f t="shared" si="470"/>
        <v>6</v>
      </c>
      <c r="AT84">
        <f>IF(AND(G84=1,J84&gt;0)=TRUE,1,0)</f>
        <v>1</v>
      </c>
      <c r="AU84">
        <f t="shared" ref="AU84" si="484">IF(G84=2,1,0)</f>
        <v>0</v>
      </c>
      <c r="AV84">
        <f t="shared" ref="AV84" si="485">IF(G84=3,1,0)</f>
        <v>0</v>
      </c>
      <c r="AW84">
        <f t="shared" ref="AW84" si="486">IF(G84=4,1,0)</f>
        <v>0</v>
      </c>
      <c r="AX84">
        <f t="shared" ref="AX84" si="487">IF(G84=5,1,0)</f>
        <v>0</v>
      </c>
      <c r="AY84">
        <f t="shared" ref="AY84" si="488">IF(G84=6,1,0)</f>
        <v>0</v>
      </c>
      <c r="AZ84">
        <f t="shared" ref="AZ84" si="489">IF(G84=7,1,0)</f>
        <v>0</v>
      </c>
      <c r="BA84">
        <f t="shared" ref="BA84" si="490">IF(G84=8,1,0)</f>
        <v>0</v>
      </c>
      <c r="BB84">
        <f t="shared" ref="BB84" si="491">IF(G84=9,1,0)</f>
        <v>0</v>
      </c>
    </row>
    <row r="85" spans="1:57" ht="9" customHeight="1">
      <c r="A85" s="105">
        <f>B84</f>
        <v>42972</v>
      </c>
      <c r="B85" s="106">
        <f>C84</f>
        <v>42972</v>
      </c>
      <c r="C85" s="106">
        <f t="shared" si="453"/>
        <v>42972</v>
      </c>
      <c r="D85" s="107">
        <v>0</v>
      </c>
      <c r="E85" s="108">
        <v>0</v>
      </c>
      <c r="F85" s="109">
        <v>0</v>
      </c>
      <c r="G85" s="110">
        <v>1</v>
      </c>
      <c r="H85" s="110"/>
      <c r="I85" s="111"/>
      <c r="J85" s="112">
        <f t="shared" si="479"/>
        <v>0</v>
      </c>
      <c r="K85" s="112">
        <f t="shared" si="480"/>
        <v>12.916666666686069</v>
      </c>
      <c r="L85" s="112">
        <f t="shared" si="454"/>
        <v>0</v>
      </c>
      <c r="M85" s="112">
        <f t="shared" si="455"/>
        <v>0</v>
      </c>
      <c r="N85" s="112" t="b">
        <f t="shared" si="456"/>
        <v>0</v>
      </c>
      <c r="O85" s="112">
        <f t="shared" si="457"/>
        <v>0</v>
      </c>
      <c r="P85" s="112">
        <f t="shared" si="458"/>
        <v>0</v>
      </c>
      <c r="Q85" s="112">
        <f t="shared" si="459"/>
        <v>0</v>
      </c>
      <c r="R85" s="113"/>
      <c r="S85" s="113"/>
      <c r="T85" s="113"/>
      <c r="U85" s="114"/>
      <c r="V85">
        <f t="shared" si="460"/>
        <v>0</v>
      </c>
      <c r="W85">
        <f t="shared" si="460"/>
        <v>0</v>
      </c>
      <c r="X85" t="b">
        <f t="shared" si="460"/>
        <v>0</v>
      </c>
      <c r="Y85">
        <f t="shared" si="460"/>
        <v>0</v>
      </c>
      <c r="Z85">
        <f t="shared" si="461"/>
        <v>0</v>
      </c>
      <c r="AA85">
        <f t="shared" si="462"/>
        <v>0</v>
      </c>
      <c r="AB85">
        <f t="shared" si="463"/>
        <v>0</v>
      </c>
      <c r="AC85">
        <f t="shared" si="464"/>
        <v>0</v>
      </c>
      <c r="AD85">
        <f t="shared" si="464"/>
        <v>0</v>
      </c>
      <c r="AE85">
        <f t="shared" si="464"/>
        <v>0</v>
      </c>
      <c r="AF85">
        <f t="shared" si="464"/>
        <v>0</v>
      </c>
      <c r="AG85">
        <f t="shared" si="465"/>
        <v>0</v>
      </c>
      <c r="AH85">
        <f t="shared" si="465"/>
        <v>0</v>
      </c>
      <c r="AI85">
        <f t="shared" si="465"/>
        <v>0</v>
      </c>
      <c r="AJ85">
        <f t="shared" si="465"/>
        <v>0</v>
      </c>
      <c r="AK85">
        <f t="shared" si="466"/>
        <v>0</v>
      </c>
      <c r="AL85">
        <f t="shared" si="466"/>
        <v>0</v>
      </c>
      <c r="AM85">
        <f t="shared" si="466"/>
        <v>0</v>
      </c>
      <c r="AN85">
        <f t="shared" si="466"/>
        <v>0</v>
      </c>
      <c r="AO85">
        <f t="shared" si="467"/>
        <v>0</v>
      </c>
      <c r="AP85">
        <f t="shared" si="468"/>
        <v>0</v>
      </c>
      <c r="AQ85" s="4">
        <f t="shared" ref="AQ85" si="492">IF(G85=0,0,IF(OR(G84&gt;=4,G85&gt;=4)=TRUE,0,IF(AND(J84=0,J85=0)=TRUE,0,IF((AS84+AS85)&lt;=$T$9,0,IF((AS84+AS85)&gt;$T$9,IF(J85=0,IF(((C84+E84)*24)+$T$8&gt;(B86+D84)*24,IF(((((C84+E84)*24)+$T$8)-((B86+D84)*24)-AR86)&gt;0,(((C84+E84)*24)+$T$8)-((B86+D84)*24)-AR86,IF(((C85+E85)*24)+$T$8&gt;(B86+D84)*24,IF(((((C85+E85)*24)+$T$8)-((B86+D84)*24)-AR86)&gt;0,(((C85+E85)*24)+$T$8)-((B86+D84)*24)-AR86,0))))))))))</f>
        <v>0</v>
      </c>
      <c r="AS85" s="4">
        <f t="shared" si="47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5</v>
      </c>
      <c r="BD85">
        <f>IF(BC85&gt;13,1,0)</f>
        <v>0</v>
      </c>
      <c r="BE85">
        <f>IF($J84+$J85&gt;0,$BC83+1,0)</f>
        <v>5</v>
      </c>
    </row>
    <row r="86" spans="1:57" ht="9" customHeight="1">
      <c r="A86" s="73">
        <f t="shared" si="482"/>
        <v>42973</v>
      </c>
      <c r="B86" s="74">
        <f>B84+1</f>
        <v>42973</v>
      </c>
      <c r="C86" s="74">
        <f t="shared" si="453"/>
        <v>42973</v>
      </c>
      <c r="D86" s="75">
        <v>0</v>
      </c>
      <c r="E86" s="76">
        <f t="shared" ref="E86:E95" si="493">D86</f>
        <v>0</v>
      </c>
      <c r="F86" s="77">
        <v>0</v>
      </c>
      <c r="G86" s="78">
        <v>1</v>
      </c>
      <c r="H86" s="78"/>
      <c r="I86" s="79"/>
      <c r="J86" s="80">
        <f t="shared" si="479"/>
        <v>0</v>
      </c>
      <c r="K86" s="80">
        <f t="shared" si="480"/>
        <v>12.916666666686069</v>
      </c>
      <c r="L86" s="80">
        <f t="shared" si="454"/>
        <v>0</v>
      </c>
      <c r="M86" s="80">
        <f t="shared" si="455"/>
        <v>0</v>
      </c>
      <c r="N86" s="80">
        <f t="shared" si="456"/>
        <v>0</v>
      </c>
      <c r="O86" s="80">
        <f t="shared" si="457"/>
        <v>0</v>
      </c>
      <c r="P86" s="80">
        <f t="shared" si="458"/>
        <v>0</v>
      </c>
      <c r="Q86" s="80">
        <f t="shared" si="459"/>
        <v>0</v>
      </c>
      <c r="R86" s="81"/>
      <c r="S86" s="81"/>
      <c r="T86" s="81"/>
      <c r="U86" s="82"/>
      <c r="V86">
        <f t="shared" si="460"/>
        <v>0</v>
      </c>
      <c r="W86">
        <f t="shared" si="460"/>
        <v>0</v>
      </c>
      <c r="X86">
        <f t="shared" si="460"/>
        <v>0</v>
      </c>
      <c r="Y86">
        <f t="shared" si="460"/>
        <v>0</v>
      </c>
      <c r="Z86">
        <f t="shared" si="461"/>
        <v>0</v>
      </c>
      <c r="AA86">
        <f t="shared" si="462"/>
        <v>0</v>
      </c>
      <c r="AB86">
        <f t="shared" si="463"/>
        <v>0</v>
      </c>
      <c r="AC86">
        <f t="shared" si="464"/>
        <v>0</v>
      </c>
      <c r="AD86">
        <f t="shared" si="464"/>
        <v>0</v>
      </c>
      <c r="AE86">
        <f t="shared" si="464"/>
        <v>0</v>
      </c>
      <c r="AF86">
        <f t="shared" si="464"/>
        <v>0</v>
      </c>
      <c r="AG86">
        <f t="shared" si="465"/>
        <v>0</v>
      </c>
      <c r="AH86">
        <f t="shared" si="465"/>
        <v>0</v>
      </c>
      <c r="AI86">
        <f t="shared" si="465"/>
        <v>0</v>
      </c>
      <c r="AJ86">
        <f t="shared" si="465"/>
        <v>0</v>
      </c>
      <c r="AK86">
        <f t="shared" si="466"/>
        <v>0</v>
      </c>
      <c r="AL86">
        <f t="shared" si="466"/>
        <v>0</v>
      </c>
      <c r="AM86">
        <f t="shared" si="466"/>
        <v>0</v>
      </c>
      <c r="AN86">
        <f t="shared" si="466"/>
        <v>0</v>
      </c>
      <c r="AO86">
        <f t="shared" si="467"/>
        <v>0</v>
      </c>
      <c r="AP86">
        <f t="shared" si="468"/>
        <v>0</v>
      </c>
      <c r="AR86" s="4">
        <f t="shared" ref="AR86" si="494">IF(G86=0,0,IF(OR(G84&gt;=4,G85&gt;=4)=TRUE,0,IF(J86=0,0,IF(AND(J85&gt;0,(((B86+D86)-(C85+E85))*24)&lt;$T$8)=TRUE,$T$8-(((B86+D86)-(C85+E85))*24),IF(AND(J84&gt;0,(((B86+D86)-(C84+E84))*24)&lt;$T$8)=TRUE,$T$8-(((B86+D86)-(C84+E84))*24),0)))))</f>
        <v>0</v>
      </c>
      <c r="AS86" s="4">
        <f t="shared" si="470"/>
        <v>0</v>
      </c>
      <c r="AT86">
        <f>IF(AND(G86=1,J86&gt;0)=TRUE,1,0)</f>
        <v>0</v>
      </c>
      <c r="AU86">
        <f t="shared" ref="AU86" si="495">IF(G86=2,1,0)</f>
        <v>0</v>
      </c>
      <c r="AV86">
        <f t="shared" ref="AV86" si="496">IF(G86=3,1,0)</f>
        <v>0</v>
      </c>
      <c r="AW86">
        <f t="shared" ref="AW86" si="497">IF(G86=4,1,0)</f>
        <v>0</v>
      </c>
      <c r="AX86">
        <f t="shared" ref="AX86" si="498">IF(G86=5,1,0)</f>
        <v>0</v>
      </c>
      <c r="AY86">
        <f t="shared" ref="AY86" si="499">IF(G86=6,1,0)</f>
        <v>0</v>
      </c>
      <c r="AZ86">
        <f t="shared" ref="AZ86" si="500">IF(G86=7,1,0)</f>
        <v>0</v>
      </c>
      <c r="BA86">
        <f t="shared" ref="BA86" si="501">IF(G86=8,1,0)</f>
        <v>0</v>
      </c>
      <c r="BB86">
        <f t="shared" ref="BB86" si="502">IF(G86=9,1,0)</f>
        <v>0</v>
      </c>
    </row>
    <row r="87" spans="1:57" ht="9" customHeight="1">
      <c r="A87" s="105">
        <f>B86</f>
        <v>42973</v>
      </c>
      <c r="B87" s="106">
        <f>C86</f>
        <v>42973</v>
      </c>
      <c r="C87" s="106">
        <f t="shared" si="453"/>
        <v>42973</v>
      </c>
      <c r="D87" s="107">
        <v>0</v>
      </c>
      <c r="E87" s="108">
        <f t="shared" si="493"/>
        <v>0</v>
      </c>
      <c r="F87" s="109">
        <v>0</v>
      </c>
      <c r="G87" s="110">
        <v>1</v>
      </c>
      <c r="H87" s="110"/>
      <c r="I87" s="111"/>
      <c r="J87" s="112">
        <f t="shared" si="479"/>
        <v>0</v>
      </c>
      <c r="K87" s="112">
        <f t="shared" si="480"/>
        <v>12.916666666686069</v>
      </c>
      <c r="L87" s="112">
        <f t="shared" si="454"/>
        <v>0</v>
      </c>
      <c r="M87" s="112">
        <f t="shared" si="455"/>
        <v>0</v>
      </c>
      <c r="N87" s="112">
        <f t="shared" si="456"/>
        <v>0</v>
      </c>
      <c r="O87" s="112">
        <f t="shared" si="457"/>
        <v>0</v>
      </c>
      <c r="P87" s="112">
        <f t="shared" si="458"/>
        <v>0</v>
      </c>
      <c r="Q87" s="112">
        <f t="shared" si="459"/>
        <v>0</v>
      </c>
      <c r="R87" s="113"/>
      <c r="S87" s="113"/>
      <c r="T87" s="113"/>
      <c r="U87" s="114"/>
      <c r="V87">
        <f t="shared" si="460"/>
        <v>0</v>
      </c>
      <c r="W87">
        <f t="shared" si="460"/>
        <v>0</v>
      </c>
      <c r="X87">
        <f t="shared" si="460"/>
        <v>0</v>
      </c>
      <c r="Y87">
        <f t="shared" si="460"/>
        <v>0</v>
      </c>
      <c r="Z87">
        <f t="shared" si="461"/>
        <v>0</v>
      </c>
      <c r="AA87">
        <f t="shared" si="462"/>
        <v>0</v>
      </c>
      <c r="AB87">
        <f t="shared" si="463"/>
        <v>0</v>
      </c>
      <c r="AC87">
        <f t="shared" si="464"/>
        <v>0</v>
      </c>
      <c r="AD87">
        <f t="shared" si="464"/>
        <v>0</v>
      </c>
      <c r="AE87">
        <f t="shared" si="464"/>
        <v>0</v>
      </c>
      <c r="AF87">
        <f t="shared" si="464"/>
        <v>0</v>
      </c>
      <c r="AG87">
        <f t="shared" si="465"/>
        <v>0</v>
      </c>
      <c r="AH87">
        <f t="shared" si="465"/>
        <v>0</v>
      </c>
      <c r="AI87">
        <f t="shared" si="465"/>
        <v>0</v>
      </c>
      <c r="AJ87">
        <f t="shared" si="465"/>
        <v>0</v>
      </c>
      <c r="AK87">
        <f t="shared" si="466"/>
        <v>0</v>
      </c>
      <c r="AL87">
        <f t="shared" si="466"/>
        <v>0</v>
      </c>
      <c r="AM87">
        <f t="shared" si="466"/>
        <v>0</v>
      </c>
      <c r="AN87">
        <f t="shared" si="466"/>
        <v>0</v>
      </c>
      <c r="AO87">
        <f t="shared" si="467"/>
        <v>0</v>
      </c>
      <c r="AP87">
        <f t="shared" si="468"/>
        <v>0</v>
      </c>
      <c r="AQ87" s="4">
        <f t="shared" ref="AQ87" si="503">IF(G87=0,0,IF(OR(G86&gt;=4,G87&gt;=4)=TRUE,0,IF(AND(J86=0,J87=0)=TRUE,0,IF((AS86+AS87)&lt;=$T$9,0,IF((AS86+AS87)&gt;$T$9,IF(J87=0,IF(((C86+E86)*24)+$T$8&gt;(B88+D86)*24,IF(((((C86+E86)*24)+$T$8)-((B88+D86)*24)-AR88)&gt;0,(((C86+E86)*24)+$T$8)-((B88+D86)*24)-AR88,IF(((C87+E87)*24)+$T$8&gt;(B88+D86)*24,IF(((((C87+E87)*24)+$T$8)-((B88+D86)*24)-AR88)&gt;0,(((C87+E87)*24)+$T$8)-((B88+D86)*24)-AR88,0))))))))))</f>
        <v>0</v>
      </c>
      <c r="AS87" s="4">
        <f t="shared" si="47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82"/>
        <v>42974</v>
      </c>
      <c r="B88" s="74">
        <f>B86+1</f>
        <v>42974</v>
      </c>
      <c r="C88" s="74">
        <f t="shared" si="453"/>
        <v>42974</v>
      </c>
      <c r="D88" s="75">
        <v>0</v>
      </c>
      <c r="E88" s="76">
        <f t="shared" si="493"/>
        <v>0</v>
      </c>
      <c r="F88" s="77">
        <v>0</v>
      </c>
      <c r="G88" s="78">
        <v>1</v>
      </c>
      <c r="H88" s="78"/>
      <c r="I88" s="79"/>
      <c r="J88" s="80">
        <f t="shared" si="479"/>
        <v>0</v>
      </c>
      <c r="K88" s="80">
        <f t="shared" si="480"/>
        <v>12.916666666686069</v>
      </c>
      <c r="L88" s="80">
        <f t="shared" si="454"/>
        <v>0</v>
      </c>
      <c r="M88" s="80">
        <f t="shared" si="455"/>
        <v>0</v>
      </c>
      <c r="N88" s="80">
        <f t="shared" si="456"/>
        <v>0</v>
      </c>
      <c r="O88" s="80">
        <f t="shared" si="457"/>
        <v>0</v>
      </c>
      <c r="P88" s="80">
        <f t="shared" si="458"/>
        <v>0</v>
      </c>
      <c r="Q88" s="80">
        <f t="shared" si="459"/>
        <v>0</v>
      </c>
      <c r="R88" s="81"/>
      <c r="S88" s="81"/>
      <c r="T88" s="81"/>
      <c r="U88" s="82"/>
      <c r="V88">
        <f t="shared" si="460"/>
        <v>0</v>
      </c>
      <c r="W88">
        <f t="shared" si="460"/>
        <v>0</v>
      </c>
      <c r="X88">
        <f t="shared" si="460"/>
        <v>0</v>
      </c>
      <c r="Y88">
        <f t="shared" si="460"/>
        <v>0</v>
      </c>
      <c r="Z88">
        <f t="shared" si="461"/>
        <v>0</v>
      </c>
      <c r="AA88">
        <f t="shared" si="462"/>
        <v>0</v>
      </c>
      <c r="AB88">
        <f t="shared" si="463"/>
        <v>0</v>
      </c>
      <c r="AC88">
        <f t="shared" si="464"/>
        <v>0</v>
      </c>
      <c r="AD88">
        <f t="shared" si="464"/>
        <v>0</v>
      </c>
      <c r="AE88">
        <f t="shared" si="464"/>
        <v>0</v>
      </c>
      <c r="AF88">
        <f t="shared" si="464"/>
        <v>0</v>
      </c>
      <c r="AG88">
        <f t="shared" si="465"/>
        <v>0</v>
      </c>
      <c r="AH88">
        <f t="shared" si="465"/>
        <v>0</v>
      </c>
      <c r="AI88">
        <f t="shared" si="465"/>
        <v>0</v>
      </c>
      <c r="AJ88">
        <f t="shared" si="465"/>
        <v>0</v>
      </c>
      <c r="AK88">
        <f t="shared" si="466"/>
        <v>0</v>
      </c>
      <c r="AL88">
        <f t="shared" si="466"/>
        <v>0</v>
      </c>
      <c r="AM88">
        <f t="shared" si="466"/>
        <v>0</v>
      </c>
      <c r="AN88">
        <f t="shared" si="466"/>
        <v>0</v>
      </c>
      <c r="AO88">
        <f t="shared" si="467"/>
        <v>0</v>
      </c>
      <c r="AP88">
        <f t="shared" si="468"/>
        <v>0</v>
      </c>
      <c r="AR88" s="4">
        <f t="shared" ref="AR88" si="504">IF(G88=0,0,IF(OR(G86&gt;=4,G87&gt;=4)=TRUE,0,IF(J88=0,0,IF(AND(J87&gt;0,(((B88+D88)-(C87+E87))*24)&lt;$T$8)=TRUE,$T$8-(((B88+D88)-(C87+E87))*24),IF(AND(J86&gt;0,(((B88+D88)-(C86+E86))*24)&lt;$T$8)=TRUE,$T$8-(((B88+D88)-(C86+E86))*24),0)))))</f>
        <v>0</v>
      </c>
      <c r="AS88" s="4">
        <f t="shared" si="470"/>
        <v>0</v>
      </c>
      <c r="AT88">
        <f>IF(AND(G88=1,J88&gt;0)=TRUE,1,0)</f>
        <v>0</v>
      </c>
      <c r="AU88">
        <f t="shared" ref="AU88" si="505">IF(G88=2,1,0)</f>
        <v>0</v>
      </c>
      <c r="AV88">
        <f t="shared" ref="AV88" si="506">IF(G88=3,1,0)</f>
        <v>0</v>
      </c>
      <c r="AW88">
        <f t="shared" ref="AW88" si="507">IF(G88=4,1,0)</f>
        <v>0</v>
      </c>
      <c r="AX88">
        <f t="shared" ref="AX88" si="508">IF(G88=5,1,0)</f>
        <v>0</v>
      </c>
      <c r="AY88">
        <f t="shared" ref="AY88" si="509">IF(G88=6,1,0)</f>
        <v>0</v>
      </c>
      <c r="AZ88">
        <f t="shared" ref="AZ88" si="510">IF(G88=7,1,0)</f>
        <v>0</v>
      </c>
      <c r="BA88">
        <f t="shared" ref="BA88" si="511">IF(G88=8,1,0)</f>
        <v>0</v>
      </c>
      <c r="BB88">
        <f t="shared" ref="BB88" si="512">IF(G88=9,1,0)</f>
        <v>0</v>
      </c>
    </row>
    <row r="89" spans="1:57" ht="9" customHeight="1">
      <c r="A89" s="105">
        <f>B88</f>
        <v>42974</v>
      </c>
      <c r="B89" s="106">
        <f>C88</f>
        <v>42974</v>
      </c>
      <c r="C89" s="106">
        <f t="shared" si="453"/>
        <v>42974</v>
      </c>
      <c r="D89" s="107">
        <v>0</v>
      </c>
      <c r="E89" s="108">
        <f t="shared" si="493"/>
        <v>0</v>
      </c>
      <c r="F89" s="109">
        <v>0</v>
      </c>
      <c r="G89" s="110">
        <v>1</v>
      </c>
      <c r="H89" s="110"/>
      <c r="I89" s="111"/>
      <c r="J89" s="112">
        <f t="shared" si="479"/>
        <v>0</v>
      </c>
      <c r="K89" s="112">
        <f t="shared" si="480"/>
        <v>12.916666666686069</v>
      </c>
      <c r="L89" s="112">
        <f t="shared" si="454"/>
        <v>0</v>
      </c>
      <c r="M89" s="112">
        <f t="shared" si="455"/>
        <v>0</v>
      </c>
      <c r="N89" s="112">
        <f t="shared" si="456"/>
        <v>0</v>
      </c>
      <c r="O89" s="112">
        <f t="shared" si="457"/>
        <v>0</v>
      </c>
      <c r="P89" s="112">
        <f t="shared" si="458"/>
        <v>0</v>
      </c>
      <c r="Q89" s="112">
        <f t="shared" si="459"/>
        <v>0</v>
      </c>
      <c r="R89" s="113"/>
      <c r="S89" s="113"/>
      <c r="T89" s="113"/>
      <c r="U89" s="114"/>
      <c r="V89">
        <f t="shared" si="460"/>
        <v>0</v>
      </c>
      <c r="W89">
        <f t="shared" si="460"/>
        <v>0</v>
      </c>
      <c r="X89">
        <f t="shared" si="460"/>
        <v>0</v>
      </c>
      <c r="Y89">
        <f t="shared" si="460"/>
        <v>0</v>
      </c>
      <c r="Z89">
        <f t="shared" si="461"/>
        <v>0</v>
      </c>
      <c r="AA89">
        <f t="shared" si="462"/>
        <v>0</v>
      </c>
      <c r="AB89">
        <f t="shared" si="463"/>
        <v>0</v>
      </c>
      <c r="AC89">
        <f t="shared" si="464"/>
        <v>0</v>
      </c>
      <c r="AD89">
        <f t="shared" si="464"/>
        <v>0</v>
      </c>
      <c r="AE89">
        <f t="shared" si="464"/>
        <v>0</v>
      </c>
      <c r="AF89">
        <f t="shared" si="464"/>
        <v>0</v>
      </c>
      <c r="AG89">
        <f t="shared" si="465"/>
        <v>0</v>
      </c>
      <c r="AH89">
        <f t="shared" si="465"/>
        <v>0</v>
      </c>
      <c r="AI89">
        <f t="shared" si="465"/>
        <v>0</v>
      </c>
      <c r="AJ89">
        <f t="shared" si="465"/>
        <v>0</v>
      </c>
      <c r="AK89">
        <f t="shared" si="466"/>
        <v>0</v>
      </c>
      <c r="AL89">
        <f t="shared" si="466"/>
        <v>0</v>
      </c>
      <c r="AM89">
        <f t="shared" si="466"/>
        <v>0</v>
      </c>
      <c r="AN89">
        <f t="shared" si="466"/>
        <v>0</v>
      </c>
      <c r="AO89">
        <f t="shared" si="467"/>
        <v>0</v>
      </c>
      <c r="AP89">
        <f t="shared" si="468"/>
        <v>0</v>
      </c>
      <c r="AQ89" s="4">
        <f t="shared" ref="AQ89" si="513">IF(G89=0,0,IF(OR(G88&gt;=4,G89&gt;=4)=TRUE,0,IF(AND(J88=0,J89=0)=TRUE,0,IF((AS88+AS89)&lt;=$T$9,0,IF((AS88+AS89)&gt;$T$9,IF(J89=0,IF(((C88+E88)*24)+$T$8&gt;(B90+D88)*24,IF(((((C88+E88)*24)+$T$8)-((B90+D88)*24)-AR90)&gt;0,(((C88+E88)*24)+$T$8)-((B90+D88)*24)-AR90,IF(((C89+E89)*24)+$T$8&gt;(B90+D88)*24,IF(((((C89+E89)*24)+$T$8)-((B90+D88)*24)-AR90)&gt;0,(((C89+E89)*24)+$T$8)-((B90+D88)*24)-AR90,0))))))))))</f>
        <v>0</v>
      </c>
      <c r="AS89" s="4">
        <f t="shared" si="47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82"/>
        <v>42975</v>
      </c>
      <c r="B90" s="74">
        <f>B88+1</f>
        <v>42975</v>
      </c>
      <c r="C90" s="74">
        <f t="shared" si="453"/>
        <v>42975</v>
      </c>
      <c r="D90" s="75">
        <v>0</v>
      </c>
      <c r="E90" s="76">
        <f t="shared" si="493"/>
        <v>0</v>
      </c>
      <c r="F90" s="77">
        <v>0</v>
      </c>
      <c r="G90" s="78">
        <v>1</v>
      </c>
      <c r="H90" s="78"/>
      <c r="I90" s="79"/>
      <c r="J90" s="80">
        <f t="shared" si="479"/>
        <v>0</v>
      </c>
      <c r="K90" s="80">
        <f t="shared" si="480"/>
        <v>12.916666666686069</v>
      </c>
      <c r="L90" s="80">
        <f t="shared" si="454"/>
        <v>0</v>
      </c>
      <c r="M90" s="80">
        <f t="shared" si="455"/>
        <v>0</v>
      </c>
      <c r="N90" s="80" t="b">
        <f t="shared" si="456"/>
        <v>0</v>
      </c>
      <c r="O90" s="80">
        <f t="shared" si="457"/>
        <v>0</v>
      </c>
      <c r="P90" s="80">
        <f t="shared" si="458"/>
        <v>0</v>
      </c>
      <c r="Q90" s="80">
        <f t="shared" si="459"/>
        <v>0</v>
      </c>
      <c r="R90" s="81"/>
      <c r="S90" s="81"/>
      <c r="T90" s="81"/>
      <c r="U90" s="82"/>
      <c r="V90">
        <f t="shared" si="460"/>
        <v>0</v>
      </c>
      <c r="W90">
        <f t="shared" si="460"/>
        <v>0</v>
      </c>
      <c r="X90" t="b">
        <f t="shared" si="460"/>
        <v>0</v>
      </c>
      <c r="Y90">
        <f t="shared" si="460"/>
        <v>0</v>
      </c>
      <c r="Z90">
        <f t="shared" si="461"/>
        <v>0</v>
      </c>
      <c r="AA90">
        <f t="shared" si="462"/>
        <v>0</v>
      </c>
      <c r="AB90">
        <f t="shared" si="463"/>
        <v>0</v>
      </c>
      <c r="AC90">
        <f t="shared" si="464"/>
        <v>0</v>
      </c>
      <c r="AD90">
        <f t="shared" si="464"/>
        <v>0</v>
      </c>
      <c r="AE90">
        <f t="shared" si="464"/>
        <v>0</v>
      </c>
      <c r="AF90">
        <f t="shared" si="464"/>
        <v>0</v>
      </c>
      <c r="AG90">
        <f t="shared" si="465"/>
        <v>0</v>
      </c>
      <c r="AH90">
        <f t="shared" si="465"/>
        <v>0</v>
      </c>
      <c r="AI90">
        <f t="shared" si="465"/>
        <v>0</v>
      </c>
      <c r="AJ90">
        <f t="shared" si="465"/>
        <v>0</v>
      </c>
      <c r="AK90">
        <f t="shared" si="466"/>
        <v>0</v>
      </c>
      <c r="AL90">
        <f t="shared" si="466"/>
        <v>0</v>
      </c>
      <c r="AM90">
        <f t="shared" si="466"/>
        <v>0</v>
      </c>
      <c r="AN90">
        <f t="shared" si="466"/>
        <v>0</v>
      </c>
      <c r="AO90">
        <f t="shared" si="467"/>
        <v>0</v>
      </c>
      <c r="AP90">
        <f t="shared" si="468"/>
        <v>0</v>
      </c>
      <c r="AR90" s="4">
        <f t="shared" ref="AR90" si="514">IF(G90=0,0,IF(OR(G88&gt;=4,G89&gt;=4)=TRUE,0,IF(J90=0,0,IF(AND(J89&gt;0,(((B90+D90)-(C89+E89))*24)&lt;$T$8)=TRUE,$T$8-(((B90+D90)-(C89+E89))*24),IF(AND(J88&gt;0,(((B90+D90)-(C88+E88))*24)&lt;$T$8)=TRUE,$T$8-(((B90+D90)-(C88+E88))*24),0)))))</f>
        <v>0</v>
      </c>
      <c r="AS90" s="4">
        <f t="shared" si="470"/>
        <v>0</v>
      </c>
      <c r="AT90">
        <f>IF(AND(G90=1,J90&gt;0)=TRUE,1,0)</f>
        <v>0</v>
      </c>
      <c r="AU90">
        <f t="shared" ref="AU90" si="515">IF(G90=2,1,0)</f>
        <v>0</v>
      </c>
      <c r="AV90">
        <f t="shared" ref="AV90" si="516">IF(G90=3,1,0)</f>
        <v>0</v>
      </c>
      <c r="AW90">
        <f t="shared" ref="AW90" si="517">IF(G90=4,1,0)</f>
        <v>0</v>
      </c>
      <c r="AX90">
        <f t="shared" ref="AX90" si="518">IF(G90=5,1,0)</f>
        <v>0</v>
      </c>
      <c r="AY90">
        <f t="shared" ref="AY90" si="519">IF(G90=6,1,0)</f>
        <v>0</v>
      </c>
      <c r="AZ90">
        <f t="shared" ref="AZ90" si="520">IF(G90=7,1,0)</f>
        <v>0</v>
      </c>
      <c r="BA90">
        <f t="shared" ref="BA90" si="521">IF(G90=8,1,0)</f>
        <v>0</v>
      </c>
      <c r="BB90">
        <f t="shared" ref="BB90" si="522">IF(G90=9,1,0)</f>
        <v>0</v>
      </c>
    </row>
    <row r="91" spans="1:57" ht="9" customHeight="1">
      <c r="A91" s="105">
        <f>B90</f>
        <v>42975</v>
      </c>
      <c r="B91" s="106">
        <f>C90</f>
        <v>42975</v>
      </c>
      <c r="C91" s="106">
        <f t="shared" si="453"/>
        <v>42975</v>
      </c>
      <c r="D91" s="107">
        <v>0</v>
      </c>
      <c r="E91" s="108">
        <f t="shared" si="493"/>
        <v>0</v>
      </c>
      <c r="F91" s="109">
        <v>0</v>
      </c>
      <c r="G91" s="110">
        <v>1</v>
      </c>
      <c r="H91" s="110"/>
      <c r="I91" s="111"/>
      <c r="J91" s="112">
        <f t="shared" si="479"/>
        <v>0</v>
      </c>
      <c r="K91" s="112">
        <f t="shared" si="480"/>
        <v>12.916666666686069</v>
      </c>
      <c r="L91" s="112">
        <f t="shared" si="454"/>
        <v>0</v>
      </c>
      <c r="M91" s="112">
        <f t="shared" si="455"/>
        <v>0</v>
      </c>
      <c r="N91" s="112" t="b">
        <f t="shared" si="456"/>
        <v>0</v>
      </c>
      <c r="O91" s="112">
        <f t="shared" si="457"/>
        <v>0</v>
      </c>
      <c r="P91" s="112">
        <f t="shared" si="458"/>
        <v>0</v>
      </c>
      <c r="Q91" s="112">
        <f t="shared" si="459"/>
        <v>0</v>
      </c>
      <c r="R91" s="113"/>
      <c r="S91" s="113"/>
      <c r="T91" s="113"/>
      <c r="U91" s="114"/>
      <c r="V91">
        <f t="shared" si="460"/>
        <v>0</v>
      </c>
      <c r="W91">
        <f t="shared" si="460"/>
        <v>0</v>
      </c>
      <c r="X91" t="b">
        <f t="shared" si="460"/>
        <v>0</v>
      </c>
      <c r="Y91">
        <f t="shared" si="460"/>
        <v>0</v>
      </c>
      <c r="Z91">
        <f t="shared" si="461"/>
        <v>0</v>
      </c>
      <c r="AA91">
        <f t="shared" si="462"/>
        <v>0</v>
      </c>
      <c r="AB91">
        <f t="shared" si="463"/>
        <v>0</v>
      </c>
      <c r="AC91">
        <f t="shared" si="464"/>
        <v>0</v>
      </c>
      <c r="AD91">
        <f t="shared" si="464"/>
        <v>0</v>
      </c>
      <c r="AE91">
        <f t="shared" si="464"/>
        <v>0</v>
      </c>
      <c r="AF91">
        <f t="shared" si="464"/>
        <v>0</v>
      </c>
      <c r="AG91">
        <f t="shared" si="465"/>
        <v>0</v>
      </c>
      <c r="AH91">
        <f t="shared" si="465"/>
        <v>0</v>
      </c>
      <c r="AI91">
        <f t="shared" si="465"/>
        <v>0</v>
      </c>
      <c r="AJ91">
        <f t="shared" si="465"/>
        <v>0</v>
      </c>
      <c r="AK91">
        <f t="shared" si="466"/>
        <v>0</v>
      </c>
      <c r="AL91">
        <f t="shared" si="466"/>
        <v>0</v>
      </c>
      <c r="AM91">
        <f t="shared" si="466"/>
        <v>0</v>
      </c>
      <c r="AN91">
        <f t="shared" si="466"/>
        <v>0</v>
      </c>
      <c r="AO91">
        <f t="shared" si="467"/>
        <v>0</v>
      </c>
      <c r="AP91">
        <f t="shared" si="468"/>
        <v>0</v>
      </c>
      <c r="AQ91" s="4">
        <f t="shared" ref="AQ91" si="523">IF(G91=0,0,IF(OR(G90&gt;=4,G91&gt;=4)=TRUE,0,IF(AND(J90=0,J91=0)=TRUE,0,IF((AS90+AS91)&lt;=$T$9,0,IF((AS90+AS91)&gt;$T$9,IF(J91=0,IF(((C90+E90)*24)+$T$8&gt;(B92+D90)*24,IF(((((C90+E90)*24)+$T$8)-((B92+D90)*24)-AR92)&gt;0,(((C90+E90)*24)+$T$8)-((B92+D90)*24)-AR92,IF(((C91+E91)*24)+$T$8&gt;(B92+D90)*24,IF(((((C91+E91)*24)+$T$8)-((B92+D90)*24)-AR92)&gt;0,(((C91+E91)*24)+$T$8)-((B92+D90)*24)-AR92,0))))))))))</f>
        <v>0</v>
      </c>
      <c r="AS91" s="4">
        <f t="shared" si="47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82"/>
        <v>42976</v>
      </c>
      <c r="B92" s="74">
        <f>B90+1</f>
        <v>42976</v>
      </c>
      <c r="C92" s="74">
        <f t="shared" si="453"/>
        <v>42976</v>
      </c>
      <c r="D92" s="75">
        <v>0</v>
      </c>
      <c r="E92" s="76">
        <f t="shared" si="493"/>
        <v>0</v>
      </c>
      <c r="F92" s="77">
        <v>0</v>
      </c>
      <c r="G92" s="78">
        <v>1</v>
      </c>
      <c r="H92" s="78"/>
      <c r="I92" s="79"/>
      <c r="J92" s="80">
        <f t="shared" si="479"/>
        <v>0</v>
      </c>
      <c r="K92" s="80">
        <f t="shared" si="480"/>
        <v>12.916666666686069</v>
      </c>
      <c r="L92" s="80">
        <f t="shared" si="454"/>
        <v>0</v>
      </c>
      <c r="M92" s="80">
        <f t="shared" si="455"/>
        <v>0</v>
      </c>
      <c r="N92" s="80" t="b">
        <f t="shared" si="456"/>
        <v>0</v>
      </c>
      <c r="O92" s="80">
        <f t="shared" si="457"/>
        <v>0</v>
      </c>
      <c r="P92" s="80">
        <f t="shared" si="458"/>
        <v>0</v>
      </c>
      <c r="Q92" s="80">
        <f t="shared" si="459"/>
        <v>0</v>
      </c>
      <c r="R92" s="81"/>
      <c r="S92" s="81"/>
      <c r="T92" s="81"/>
      <c r="U92" s="82"/>
      <c r="V92">
        <f t="shared" si="460"/>
        <v>0</v>
      </c>
      <c r="W92">
        <f t="shared" si="460"/>
        <v>0</v>
      </c>
      <c r="X92" t="b">
        <f t="shared" si="460"/>
        <v>0</v>
      </c>
      <c r="Y92">
        <f t="shared" si="460"/>
        <v>0</v>
      </c>
      <c r="Z92">
        <f t="shared" si="461"/>
        <v>0</v>
      </c>
      <c r="AA92">
        <f t="shared" si="462"/>
        <v>0</v>
      </c>
      <c r="AB92">
        <f t="shared" si="463"/>
        <v>0</v>
      </c>
      <c r="AC92">
        <f t="shared" si="464"/>
        <v>0</v>
      </c>
      <c r="AD92">
        <f t="shared" si="464"/>
        <v>0</v>
      </c>
      <c r="AE92">
        <f t="shared" si="464"/>
        <v>0</v>
      </c>
      <c r="AF92">
        <f t="shared" si="464"/>
        <v>0</v>
      </c>
      <c r="AG92">
        <f t="shared" si="465"/>
        <v>0</v>
      </c>
      <c r="AH92">
        <f t="shared" si="465"/>
        <v>0</v>
      </c>
      <c r="AI92">
        <f t="shared" si="465"/>
        <v>0</v>
      </c>
      <c r="AJ92">
        <f t="shared" si="465"/>
        <v>0</v>
      </c>
      <c r="AK92">
        <f t="shared" si="466"/>
        <v>0</v>
      </c>
      <c r="AL92">
        <f t="shared" si="466"/>
        <v>0</v>
      </c>
      <c r="AM92">
        <f t="shared" si="466"/>
        <v>0</v>
      </c>
      <c r="AN92">
        <f t="shared" si="466"/>
        <v>0</v>
      </c>
      <c r="AO92">
        <f t="shared" si="467"/>
        <v>0</v>
      </c>
      <c r="AP92">
        <f t="shared" si="468"/>
        <v>0</v>
      </c>
      <c r="AR92" s="4">
        <f t="shared" ref="AR92" si="524">IF(G92=0,0,IF(OR(G90&gt;=4,G91&gt;=4)=TRUE,0,IF(J92=0,0,IF(AND(J91&gt;0,(((B92+D92)-(C91+E91))*24)&lt;$T$8)=TRUE,$T$8-(((B92+D92)-(C91+E91))*24),IF(AND(J90&gt;0,(((B92+D92)-(C90+E90))*24)&lt;$T$8)=TRUE,$T$8-(((B92+D92)-(C90+E90))*24),0)))))</f>
        <v>0</v>
      </c>
      <c r="AS92" s="4">
        <f t="shared" si="470"/>
        <v>0</v>
      </c>
      <c r="AT92">
        <f>IF(AND(G92=1,J92&gt;0)=TRUE,1,0)</f>
        <v>0</v>
      </c>
      <c r="AU92">
        <f t="shared" ref="AU92" si="525">IF(G92=2,1,0)</f>
        <v>0</v>
      </c>
      <c r="AV92">
        <f t="shared" ref="AV92" si="526">IF(G92=3,1,0)</f>
        <v>0</v>
      </c>
      <c r="AW92">
        <f t="shared" ref="AW92" si="527">IF(G92=4,1,0)</f>
        <v>0</v>
      </c>
      <c r="AX92">
        <f t="shared" ref="AX92" si="528">IF(G92=5,1,0)</f>
        <v>0</v>
      </c>
      <c r="AY92">
        <f t="shared" ref="AY92" si="529">IF(G92=6,1,0)</f>
        <v>0</v>
      </c>
      <c r="AZ92">
        <f t="shared" ref="AZ92" si="530">IF(G92=7,1,0)</f>
        <v>0</v>
      </c>
      <c r="BA92">
        <f t="shared" ref="BA92" si="531">IF(G92=8,1,0)</f>
        <v>0</v>
      </c>
      <c r="BB92">
        <f t="shared" ref="BB92" si="532">IF(G92=9,1,0)</f>
        <v>0</v>
      </c>
    </row>
    <row r="93" spans="1:57" ht="9" customHeight="1">
      <c r="A93" s="105">
        <f>B92</f>
        <v>42976</v>
      </c>
      <c r="B93" s="106">
        <f>C92</f>
        <v>42976</v>
      </c>
      <c r="C93" s="106">
        <f t="shared" si="453"/>
        <v>42976</v>
      </c>
      <c r="D93" s="107">
        <v>0</v>
      </c>
      <c r="E93" s="108">
        <f t="shared" si="493"/>
        <v>0</v>
      </c>
      <c r="F93" s="109">
        <v>0</v>
      </c>
      <c r="G93" s="110">
        <v>1</v>
      </c>
      <c r="H93" s="110"/>
      <c r="I93" s="111"/>
      <c r="J93" s="112">
        <f t="shared" si="479"/>
        <v>0</v>
      </c>
      <c r="K93" s="112">
        <f t="shared" si="480"/>
        <v>12.916666666686069</v>
      </c>
      <c r="L93" s="112">
        <f t="shared" si="454"/>
        <v>0</v>
      </c>
      <c r="M93" s="112">
        <f t="shared" si="455"/>
        <v>0</v>
      </c>
      <c r="N93" s="112" t="b">
        <f t="shared" si="456"/>
        <v>0</v>
      </c>
      <c r="O93" s="112">
        <f t="shared" si="457"/>
        <v>0</v>
      </c>
      <c r="P93" s="112">
        <f t="shared" si="458"/>
        <v>0</v>
      </c>
      <c r="Q93" s="112">
        <f t="shared" si="459"/>
        <v>0</v>
      </c>
      <c r="R93" s="113"/>
      <c r="S93" s="113"/>
      <c r="T93" s="113"/>
      <c r="U93" s="114"/>
      <c r="V93">
        <f t="shared" si="460"/>
        <v>0</v>
      </c>
      <c r="W93">
        <f t="shared" si="460"/>
        <v>0</v>
      </c>
      <c r="X93" t="b">
        <f t="shared" si="460"/>
        <v>0</v>
      </c>
      <c r="Y93">
        <f t="shared" si="460"/>
        <v>0</v>
      </c>
      <c r="Z93">
        <f t="shared" si="461"/>
        <v>0</v>
      </c>
      <c r="AA93">
        <f t="shared" si="462"/>
        <v>0</v>
      </c>
      <c r="AB93">
        <f t="shared" si="463"/>
        <v>0</v>
      </c>
      <c r="AC93">
        <f t="shared" si="464"/>
        <v>0</v>
      </c>
      <c r="AD93">
        <f t="shared" si="464"/>
        <v>0</v>
      </c>
      <c r="AE93">
        <f t="shared" si="464"/>
        <v>0</v>
      </c>
      <c r="AF93">
        <f t="shared" si="464"/>
        <v>0</v>
      </c>
      <c r="AG93">
        <f t="shared" si="465"/>
        <v>0</v>
      </c>
      <c r="AH93">
        <f t="shared" si="465"/>
        <v>0</v>
      </c>
      <c r="AI93">
        <f t="shared" si="465"/>
        <v>0</v>
      </c>
      <c r="AJ93">
        <f t="shared" si="465"/>
        <v>0</v>
      </c>
      <c r="AK93">
        <f t="shared" si="466"/>
        <v>0</v>
      </c>
      <c r="AL93">
        <f t="shared" si="466"/>
        <v>0</v>
      </c>
      <c r="AM93">
        <f t="shared" si="466"/>
        <v>0</v>
      </c>
      <c r="AN93">
        <f t="shared" si="466"/>
        <v>0</v>
      </c>
      <c r="AO93">
        <f t="shared" si="467"/>
        <v>0</v>
      </c>
      <c r="AP93">
        <f t="shared" si="468"/>
        <v>0</v>
      </c>
      <c r="AQ93" s="4">
        <f t="shared" ref="AQ93" si="533">IF(G93=0,0,IF(OR(G92&gt;=4,G93&gt;=4)=TRUE,0,IF(AND(J92=0,J93=0)=TRUE,0,IF((AS92+AS93)&lt;=$T$9,0,IF((AS92+AS93)&gt;$T$9,IF(J93=0,IF(((C92+E92)*24)+$T$8&gt;(B94+D92)*24,IF(((((C92+E92)*24)+$T$8)-((B94+D92)*24)-AR94)&gt;0,(((C92+E92)*24)+$T$8)-((B94+D92)*24)-AR94,IF(((C93+E93)*24)+$T$8&gt;(B94+D92)*24,IF(((((C93+E93)*24)+$T$8)-((B94+D92)*24)-AR94)&gt;0,(((C93+E93)*24)+$T$8)-((B94+D92)*24)-AR94,0))))))))))</f>
        <v>0</v>
      </c>
      <c r="AS93" s="4">
        <f t="shared" si="47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34">B94</f>
        <v>42977</v>
      </c>
      <c r="B94" s="74">
        <f>B92+1</f>
        <v>42977</v>
      </c>
      <c r="C94" s="74">
        <f t="shared" si="453"/>
        <v>42977</v>
      </c>
      <c r="D94" s="75">
        <v>0</v>
      </c>
      <c r="E94" s="76">
        <f t="shared" si="493"/>
        <v>0</v>
      </c>
      <c r="F94" s="77">
        <v>0</v>
      </c>
      <c r="G94" s="78">
        <v>1</v>
      </c>
      <c r="H94" s="78"/>
      <c r="I94" s="79"/>
      <c r="J94" s="80">
        <f t="shared" si="479"/>
        <v>0</v>
      </c>
      <c r="K94" s="80">
        <f t="shared" si="480"/>
        <v>12.916666666686069</v>
      </c>
      <c r="L94" s="80">
        <f t="shared" si="454"/>
        <v>0</v>
      </c>
      <c r="M94" s="80">
        <f t="shared" si="455"/>
        <v>0</v>
      </c>
      <c r="N94" s="80" t="b">
        <f t="shared" si="456"/>
        <v>0</v>
      </c>
      <c r="O94" s="80">
        <f t="shared" si="457"/>
        <v>0</v>
      </c>
      <c r="P94" s="80">
        <f t="shared" si="458"/>
        <v>0</v>
      </c>
      <c r="Q94" s="80">
        <f t="shared" si="459"/>
        <v>0</v>
      </c>
      <c r="R94" s="81"/>
      <c r="S94" s="81"/>
      <c r="T94" s="81"/>
      <c r="U94" s="82"/>
      <c r="V94">
        <f t="shared" si="460"/>
        <v>0</v>
      </c>
      <c r="W94">
        <f t="shared" si="460"/>
        <v>0</v>
      </c>
      <c r="X94" t="b">
        <f t="shared" si="460"/>
        <v>0</v>
      </c>
      <c r="Y94">
        <f t="shared" si="460"/>
        <v>0</v>
      </c>
      <c r="Z94">
        <f t="shared" si="461"/>
        <v>0</v>
      </c>
      <c r="AA94">
        <f t="shared" si="462"/>
        <v>0</v>
      </c>
      <c r="AB94">
        <f t="shared" si="463"/>
        <v>0</v>
      </c>
      <c r="AC94">
        <f t="shared" si="464"/>
        <v>0</v>
      </c>
      <c r="AD94">
        <f t="shared" si="464"/>
        <v>0</v>
      </c>
      <c r="AE94">
        <f t="shared" si="464"/>
        <v>0</v>
      </c>
      <c r="AF94">
        <f t="shared" si="464"/>
        <v>0</v>
      </c>
      <c r="AG94">
        <f t="shared" si="465"/>
        <v>0</v>
      </c>
      <c r="AH94">
        <f t="shared" si="465"/>
        <v>0</v>
      </c>
      <c r="AI94">
        <f t="shared" si="465"/>
        <v>0</v>
      </c>
      <c r="AJ94">
        <f t="shared" si="465"/>
        <v>0</v>
      </c>
      <c r="AK94">
        <f t="shared" si="466"/>
        <v>0</v>
      </c>
      <c r="AL94">
        <f t="shared" si="466"/>
        <v>0</v>
      </c>
      <c r="AM94">
        <f t="shared" si="466"/>
        <v>0</v>
      </c>
      <c r="AN94">
        <f t="shared" si="466"/>
        <v>0</v>
      </c>
      <c r="AO94">
        <f t="shared" si="467"/>
        <v>0</v>
      </c>
      <c r="AP94">
        <f t="shared" si="468"/>
        <v>0</v>
      </c>
      <c r="AR94" s="4">
        <f t="shared" ref="AR94" si="535">IF(G94=0,0,IF(OR(G92&gt;=4,G93&gt;=4)=TRUE,0,IF(J94=0,0,IF(AND(J93&gt;0,(((B94+D94)-(C93+E93))*24)&lt;$T$8)=TRUE,$T$8-(((B94+D94)-(C93+E93))*24),IF(AND(J92&gt;0,(((B94+D94)-(C92+E92))*24)&lt;$T$8)=TRUE,$T$8-(((B94+D94)-(C92+E92))*24),0)))))</f>
        <v>0</v>
      </c>
      <c r="AS94" s="4">
        <f t="shared" si="470"/>
        <v>0</v>
      </c>
      <c r="AT94">
        <f>IF(AND(G94=1,J94&gt;0)=TRUE,1,0)</f>
        <v>0</v>
      </c>
      <c r="AU94">
        <f t="shared" ref="AU94" si="536">IF(G94=2,1,0)</f>
        <v>0</v>
      </c>
      <c r="AV94">
        <f t="shared" ref="AV94" si="537">IF(G94=3,1,0)</f>
        <v>0</v>
      </c>
      <c r="AW94">
        <f t="shared" ref="AW94" si="538">IF(G94=4,1,0)</f>
        <v>0</v>
      </c>
      <c r="AX94">
        <f t="shared" ref="AX94" si="539">IF(G94=5,1,0)</f>
        <v>0</v>
      </c>
      <c r="AY94">
        <f t="shared" ref="AY94" si="540">IF(G94=6,1,0)</f>
        <v>0</v>
      </c>
      <c r="AZ94">
        <f t="shared" ref="AZ94" si="541">IF(G94=7,1,0)</f>
        <v>0</v>
      </c>
      <c r="BA94">
        <f t="shared" ref="BA94" si="542">IF(G94=8,1,0)</f>
        <v>0</v>
      </c>
      <c r="BB94">
        <f t="shared" ref="BB94" si="543">IF(G94=9,1,0)</f>
        <v>0</v>
      </c>
    </row>
    <row r="95" spans="1:57" ht="9.9499999999999993" customHeight="1" thickBot="1">
      <c r="A95" s="93">
        <f>B94</f>
        <v>42977</v>
      </c>
      <c r="B95" s="94">
        <f>C94</f>
        <v>42977</v>
      </c>
      <c r="C95" s="94">
        <f t="shared" si="453"/>
        <v>42977</v>
      </c>
      <c r="D95" s="95">
        <v>0</v>
      </c>
      <c r="E95" s="96">
        <f t="shared" si="493"/>
        <v>0</v>
      </c>
      <c r="F95" s="97">
        <v>0</v>
      </c>
      <c r="G95" s="98">
        <v>1</v>
      </c>
      <c r="H95" s="98"/>
      <c r="I95" s="99"/>
      <c r="J95" s="100">
        <f t="shared" si="479"/>
        <v>0</v>
      </c>
      <c r="K95" s="100">
        <f t="shared" si="480"/>
        <v>12.916666666686069</v>
      </c>
      <c r="L95" s="100">
        <f t="shared" si="454"/>
        <v>0</v>
      </c>
      <c r="M95" s="100">
        <f t="shared" si="455"/>
        <v>0</v>
      </c>
      <c r="N95" s="100" t="b">
        <f t="shared" si="456"/>
        <v>0</v>
      </c>
      <c r="O95" s="100">
        <f t="shared" si="457"/>
        <v>0</v>
      </c>
      <c r="P95" s="100">
        <f t="shared" si="458"/>
        <v>0</v>
      </c>
      <c r="Q95" s="100">
        <f t="shared" si="459"/>
        <v>0</v>
      </c>
      <c r="R95" s="101"/>
      <c r="S95" s="101"/>
      <c r="T95" s="101"/>
      <c r="U95" s="102"/>
      <c r="V95">
        <f t="shared" si="460"/>
        <v>0</v>
      </c>
      <c r="W95">
        <f t="shared" si="460"/>
        <v>0</v>
      </c>
      <c r="X95" t="b">
        <f t="shared" si="460"/>
        <v>0</v>
      </c>
      <c r="Y95">
        <f t="shared" si="460"/>
        <v>0</v>
      </c>
      <c r="Z95">
        <f t="shared" si="461"/>
        <v>0</v>
      </c>
      <c r="AA95">
        <f t="shared" si="462"/>
        <v>0</v>
      </c>
      <c r="AB95">
        <f t="shared" si="463"/>
        <v>0</v>
      </c>
      <c r="AC95">
        <f t="shared" si="464"/>
        <v>0</v>
      </c>
      <c r="AD95">
        <f t="shared" si="464"/>
        <v>0</v>
      </c>
      <c r="AE95">
        <f t="shared" si="464"/>
        <v>0</v>
      </c>
      <c r="AF95">
        <f t="shared" si="464"/>
        <v>0</v>
      </c>
      <c r="AG95">
        <f t="shared" si="465"/>
        <v>0</v>
      </c>
      <c r="AH95">
        <f t="shared" si="465"/>
        <v>0</v>
      </c>
      <c r="AI95">
        <f t="shared" si="465"/>
        <v>0</v>
      </c>
      <c r="AJ95">
        <f t="shared" si="465"/>
        <v>0</v>
      </c>
      <c r="AK95">
        <f t="shared" si="466"/>
        <v>0</v>
      </c>
      <c r="AL95">
        <f t="shared" si="466"/>
        <v>0</v>
      </c>
      <c r="AM95">
        <f t="shared" si="466"/>
        <v>0</v>
      </c>
      <c r="AN95">
        <f t="shared" si="466"/>
        <v>0</v>
      </c>
      <c r="AO95">
        <f t="shared" si="467"/>
        <v>0</v>
      </c>
      <c r="AP95">
        <f t="shared" si="468"/>
        <v>0</v>
      </c>
      <c r="AQ95" s="4">
        <v>0</v>
      </c>
      <c r="AS95" s="4">
        <f t="shared" si="47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44">SUM(L12:L95)</f>
        <v>4.3333333333721384</v>
      </c>
      <c r="M97" s="40">
        <f t="shared" si="544"/>
        <v>121.83333333366318</v>
      </c>
      <c r="N97" s="40">
        <f t="shared" si="544"/>
        <v>81.750000000058208</v>
      </c>
      <c r="O97" s="40">
        <f t="shared" si="544"/>
        <v>37.000000000349246</v>
      </c>
      <c r="P97" s="40">
        <f t="shared" si="544"/>
        <v>5.0000000000582077</v>
      </c>
      <c r="Q97" s="40">
        <f t="shared" si="544"/>
        <v>0</v>
      </c>
      <c r="R97" s="11"/>
      <c r="S97" s="11"/>
      <c r="T97" s="11"/>
      <c r="U97" s="38"/>
      <c r="V97">
        <f t="shared" ref="V97:AR97" si="545">SUM(V12:V96)</f>
        <v>4.3333333333721384</v>
      </c>
      <c r="W97">
        <f t="shared" si="545"/>
        <v>97.916666666860692</v>
      </c>
      <c r="X97">
        <f t="shared" si="545"/>
        <v>65.666666666686069</v>
      </c>
      <c r="Y97">
        <f t="shared" si="545"/>
        <v>35.000000000523869</v>
      </c>
      <c r="Z97">
        <f t="shared" si="545"/>
        <v>5.0000000000582077</v>
      </c>
      <c r="AA97">
        <f t="shared" si="545"/>
        <v>0</v>
      </c>
      <c r="AB97">
        <f t="shared" si="545"/>
        <v>0</v>
      </c>
      <c r="AC97">
        <f t="shared" si="545"/>
        <v>0</v>
      </c>
      <c r="AD97">
        <f t="shared" si="545"/>
        <v>0</v>
      </c>
      <c r="AE97">
        <f t="shared" si="545"/>
        <v>0</v>
      </c>
      <c r="AF97">
        <f t="shared" si="545"/>
        <v>0</v>
      </c>
      <c r="AG97">
        <f t="shared" si="545"/>
        <v>0</v>
      </c>
      <c r="AH97">
        <f t="shared" si="545"/>
        <v>0</v>
      </c>
      <c r="AI97">
        <f t="shared" si="545"/>
        <v>0</v>
      </c>
      <c r="AJ97">
        <f t="shared" si="545"/>
        <v>0</v>
      </c>
      <c r="AK97">
        <f t="shared" si="545"/>
        <v>0</v>
      </c>
      <c r="AL97">
        <f t="shared" si="545"/>
        <v>0</v>
      </c>
      <c r="AM97">
        <f t="shared" si="545"/>
        <v>0</v>
      </c>
      <c r="AN97">
        <f t="shared" si="545"/>
        <v>0</v>
      </c>
      <c r="AO97">
        <f t="shared" si="545"/>
        <v>0</v>
      </c>
      <c r="AP97">
        <f t="shared" si="545"/>
        <v>0</v>
      </c>
      <c r="AQ97" s="4">
        <f t="shared" si="545"/>
        <v>9.9166666666278616</v>
      </c>
      <c r="AR97" s="4">
        <f t="shared" si="545"/>
        <v>5.2500000002910383</v>
      </c>
      <c r="AT97" s="4">
        <f t="shared" ref="AT97:BB97" si="546">SUM(AT12:AT96)</f>
        <v>24</v>
      </c>
      <c r="AU97" s="4">
        <f t="shared" si="546"/>
        <v>1</v>
      </c>
      <c r="AV97" s="4">
        <f t="shared" si="546"/>
        <v>0</v>
      </c>
      <c r="AW97" s="4">
        <f t="shared" si="546"/>
        <v>0</v>
      </c>
      <c r="AX97" s="4">
        <f t="shared" si="546"/>
        <v>0</v>
      </c>
      <c r="AY97" s="4">
        <f t="shared" si="546"/>
        <v>0</v>
      </c>
      <c r="AZ97" s="4">
        <f t="shared" si="546"/>
        <v>0</v>
      </c>
      <c r="BA97" s="4">
        <f t="shared" si="546"/>
        <v>0</v>
      </c>
      <c r="BB97" s="4">
        <f t="shared" si="546"/>
        <v>0</v>
      </c>
      <c r="BC97" s="4"/>
      <c r="BD97" s="4">
        <f t="shared" ref="BD97" si="547">SUM(BD12:BD96)</f>
        <v>0</v>
      </c>
      <c r="BE97">
        <f>MAX(BE13:BE95)</f>
        <v>6</v>
      </c>
    </row>
    <row r="98" spans="1:57" ht="9.9499999999999993" customHeight="1">
      <c r="A98" s="10" t="s">
        <v>72</v>
      </c>
      <c r="B98" s="48">
        <f>V97+W97+X97+G120+AQ97</f>
        <v>177.83333333354676</v>
      </c>
      <c r="C98" s="48">
        <f>AC97+AG97+AK97+C99+C100</f>
        <v>0</v>
      </c>
      <c r="D98" s="58"/>
      <c r="E98" s="27">
        <f>(B98+C98)*N1</f>
        <v>318832.04833371594</v>
      </c>
      <c r="F98" s="58"/>
      <c r="G98" s="23" t="s">
        <v>78</v>
      </c>
      <c r="H98" s="22"/>
      <c r="I98" s="22"/>
      <c r="J98" s="8"/>
      <c r="K98" s="7" t="s">
        <v>87</v>
      </c>
      <c r="L98" s="14">
        <f>IF($R$99&gt;$T$1,$T$1*($R$1/100),$R$99*($R$1/100))</f>
        <v>124769.79550000001</v>
      </c>
      <c r="M98" s="11"/>
      <c r="N98" s="7" t="s">
        <v>83</v>
      </c>
      <c r="O98" s="8"/>
      <c r="P98" s="8"/>
      <c r="Q98" s="29"/>
      <c r="R98" s="30">
        <f>SUM($E$98:$E$105)</f>
        <v>583237.91145106661</v>
      </c>
      <c r="S98" s="11"/>
      <c r="T98" s="11"/>
      <c r="U98" s="38"/>
    </row>
    <row r="99" spans="1:57" ht="9.9499999999999993" customHeight="1">
      <c r="A99" s="10" t="s">
        <v>4</v>
      </c>
      <c r="B99" s="48">
        <f>W97</f>
        <v>97.916666666860692</v>
      </c>
      <c r="C99" s="48">
        <f>AD97+AH97+AL97</f>
        <v>0</v>
      </c>
      <c r="D99" s="58"/>
      <c r="E99" s="27">
        <f>(B99+C99)*N2</f>
        <v>57932.111875114795</v>
      </c>
      <c r="F99" s="58"/>
      <c r="G99" s="24"/>
      <c r="H99" s="58"/>
      <c r="I99" s="58"/>
      <c r="J99" s="11"/>
      <c r="K99" s="10" t="s">
        <v>88</v>
      </c>
      <c r="L99" s="16">
        <f>IF($R$99&gt;$T$2,($T$2-$T$1)*($R$2/100),IF($R$99&gt;$T$1,($R$99-$T$1)*($R$2/100),0))</f>
        <v>85855.446979824686</v>
      </c>
      <c r="M99" s="11"/>
      <c r="N99" s="10" t="s">
        <v>84</v>
      </c>
      <c r="O99" s="11"/>
      <c r="P99" s="11"/>
      <c r="Q99" s="31"/>
      <c r="R99" s="32">
        <f>$R$98-$L$102</f>
        <v>559908.39499302395</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65.666666666686069</v>
      </c>
      <c r="C100" s="48">
        <f>AE97+AI97+AM97</f>
        <v>0</v>
      </c>
      <c r="D100" s="58"/>
      <c r="E100" s="27">
        <f>(B100+C100)*N3</f>
        <v>52979.30850001565</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35.000000000523869</v>
      </c>
      <c r="C101" s="48">
        <f>AF97+AJ97+AN97</f>
        <v>0</v>
      </c>
      <c r="D101" s="58"/>
      <c r="E101" s="27">
        <f>(B101+C101)*N5</f>
        <v>112950.8100016906</v>
      </c>
      <c r="F101" s="58"/>
      <c r="G101" s="24" t="s">
        <v>90</v>
      </c>
      <c r="H101" s="58"/>
      <c r="I101" s="58"/>
      <c r="J101" s="11"/>
      <c r="K101" s="11"/>
      <c r="L101" s="16">
        <f>IF(((L98+L99+L100)-J100)&lt;0,0,((L98+L99+L100)-J100))</f>
        <v>158705.24247982469</v>
      </c>
      <c r="M101" s="11"/>
      <c r="N101" s="10" t="s">
        <v>85</v>
      </c>
      <c r="O101" s="11"/>
      <c r="P101" s="11"/>
      <c r="Q101" s="31"/>
      <c r="R101" s="32">
        <f>SUM($L$101:$L$105)</f>
        <v>213074.94079271983</v>
      </c>
      <c r="S101" s="11"/>
      <c r="T101" s="11"/>
      <c r="U101" s="38"/>
    </row>
    <row r="102" spans="1:57" ht="9.9499999999999993" customHeight="1">
      <c r="A102" s="10" t="s">
        <v>73</v>
      </c>
      <c r="B102" s="48">
        <f>Z97</f>
        <v>5.0000000000582077</v>
      </c>
      <c r="C102" s="58"/>
      <c r="D102" s="58"/>
      <c r="E102" s="27">
        <f>B102*N6</f>
        <v>16135.830000187845</v>
      </c>
      <c r="F102" s="58"/>
      <c r="G102" s="24" t="s">
        <v>16</v>
      </c>
      <c r="H102" s="58"/>
      <c r="I102" s="58"/>
      <c r="J102" s="11"/>
      <c r="K102" s="11"/>
      <c r="L102" s="16">
        <f>$R$98*($R$5/100)</f>
        <v>23329.516458042664</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5832.3791145106661</v>
      </c>
      <c r="M103" s="11"/>
      <c r="N103" s="12" t="s">
        <v>82</v>
      </c>
      <c r="O103" s="13"/>
      <c r="P103" s="13"/>
      <c r="Q103" s="33"/>
      <c r="R103" s="34">
        <f>$R$98-$R$101</f>
        <v>370162.97065834678</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24407.802740341805</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24407.802740341805</v>
      </c>
      <c r="F105" s="58"/>
      <c r="G105" s="25" t="s">
        <v>81</v>
      </c>
      <c r="H105" s="59"/>
      <c r="I105" s="59"/>
      <c r="J105" s="13"/>
      <c r="K105" s="13"/>
      <c r="L105" s="18">
        <f>IF($R$98&lt;$R$7,0,$R$7)</f>
        <v>800</v>
      </c>
      <c r="M105" s="11"/>
      <c r="N105" s="35" t="s">
        <v>18</v>
      </c>
      <c r="O105" s="36">
        <f>AO97</f>
        <v>0</v>
      </c>
      <c r="P105" s="326" t="s">
        <v>126</v>
      </c>
      <c r="Q105" s="326"/>
      <c r="R105" s="61">
        <f>R119</f>
        <v>24</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Sýnidæmi-nr03 (raunverulegt dæmi)</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177.83333333354676</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167.9166666669189</v>
      </c>
      <c r="H119" s="273"/>
      <c r="I119" s="274"/>
      <c r="J119" s="283">
        <f>V97</f>
        <v>4.3333333333721384</v>
      </c>
      <c r="K119" s="284"/>
      <c r="L119" s="283">
        <f>W97</f>
        <v>97.916666666860692</v>
      </c>
      <c r="M119" s="284"/>
      <c r="N119" s="283">
        <f>X97</f>
        <v>65.666666666686069</v>
      </c>
      <c r="O119" s="285"/>
      <c r="P119" s="281">
        <f>IF(O6=1,Y97+Z97,Y97)</f>
        <v>40.000000000582077</v>
      </c>
      <c r="Q119" s="282"/>
      <c r="R119" s="133">
        <f>AT97</f>
        <v>24</v>
      </c>
    </row>
    <row r="120" spans="2:18" ht="21.95" customHeight="1">
      <c r="B120" s="134" t="s">
        <v>99</v>
      </c>
      <c r="C120" s="135"/>
      <c r="D120" s="136"/>
      <c r="E120" s="137"/>
      <c r="F120" s="138"/>
      <c r="G120" s="272">
        <f>IF((SUM(V97:AA97)+SUM(AC97:AN97)+AO97+AP97+AB97+AQ97)&lt;$K$2,$K$2-(SUM(V97:AA97)+SUM(AC97:AN97)+AO97+AP97+AB97+AQ97),0)</f>
        <v>0</v>
      </c>
      <c r="H120" s="273"/>
      <c r="I120" s="274"/>
      <c r="J120" s="283">
        <f>G120</f>
        <v>0</v>
      </c>
      <c r="K120" s="284"/>
      <c r="L120" s="139"/>
      <c r="M120" s="140"/>
      <c r="N120" s="139"/>
      <c r="O120" s="141"/>
      <c r="P120" s="142"/>
      <c r="Q120" s="143"/>
      <c r="R120" s="144"/>
    </row>
    <row r="121" spans="2:18" ht="21.95" customHeight="1">
      <c r="B121" s="145" t="s">
        <v>121</v>
      </c>
      <c r="C121" s="135"/>
      <c r="D121" s="136"/>
      <c r="E121" s="137"/>
      <c r="F121" s="138"/>
      <c r="G121" s="272">
        <f>AQ97</f>
        <v>9.9166666666278616</v>
      </c>
      <c r="H121" s="315"/>
      <c r="I121" s="316"/>
      <c r="J121" s="283">
        <f>G121</f>
        <v>9.9166666666278616</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1</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5.2500000002910383</v>
      </c>
      <c r="H131" s="279"/>
      <c r="I131" s="280"/>
      <c r="J131" s="260" t="s">
        <v>130</v>
      </c>
      <c r="K131" s="261"/>
      <c r="L131" s="262">
        <f>G131*1.5</f>
        <v>7.8750000004365575</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6</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383" priority="76">
      <formula>IF(WEEKDAY($A$14,2)&gt;5,1)</formula>
    </cfRule>
  </conditionalFormatting>
  <conditionalFormatting sqref="A16:Q16">
    <cfRule type="expression" dxfId="382" priority="75">
      <formula>IF(WEEKDAY($A$16,2)&gt;5,1)</formula>
    </cfRule>
  </conditionalFormatting>
  <conditionalFormatting sqref="A20:Q20">
    <cfRule type="expression" dxfId="381" priority="74">
      <formula>IF(WEEKDAY($A$20,2)&gt;5,1)</formula>
    </cfRule>
  </conditionalFormatting>
  <conditionalFormatting sqref="A24:Q24">
    <cfRule type="expression" dxfId="380" priority="73">
      <formula>IF(WEEKDAY($A$24,2)&gt;5,1)</formula>
    </cfRule>
  </conditionalFormatting>
  <conditionalFormatting sqref="A12:Q12">
    <cfRule type="expression" dxfId="379" priority="72">
      <formula>IF(WEEKDAY($A$12,2)&gt;5,1)</formula>
    </cfRule>
  </conditionalFormatting>
  <conditionalFormatting sqref="A18:Q18">
    <cfRule type="expression" dxfId="378" priority="71">
      <formula>IF(WEEKDAY($A$18,2)&gt;5,1)</formula>
    </cfRule>
  </conditionalFormatting>
  <conditionalFormatting sqref="A22:Q22">
    <cfRule type="expression" dxfId="377" priority="70">
      <formula>IF(WEEKDAY($A$22,2)&gt;5,1)</formula>
    </cfRule>
  </conditionalFormatting>
  <conditionalFormatting sqref="A30:Q30">
    <cfRule type="expression" dxfId="376" priority="68">
      <formula>IF(WEEKDAY($A$30,2)&gt;5,1)</formula>
    </cfRule>
  </conditionalFormatting>
  <conditionalFormatting sqref="A26:Q26">
    <cfRule type="expression" dxfId="375" priority="67">
      <formula>IF(WEEKDAY($A$26,2)&gt;5,1)</formula>
    </cfRule>
  </conditionalFormatting>
  <conditionalFormatting sqref="A28:Q28">
    <cfRule type="expression" dxfId="374" priority="66">
      <formula>IF(WEEKDAY($A$28,2)&gt;5,1)</formula>
    </cfRule>
  </conditionalFormatting>
  <conditionalFormatting sqref="A32:Q32">
    <cfRule type="expression" dxfId="373" priority="65">
      <formula>IF(WEEKDAY($A$32,2)&gt;5,1)</formula>
    </cfRule>
  </conditionalFormatting>
  <conditionalFormatting sqref="A34:Q34">
    <cfRule type="expression" dxfId="372" priority="64">
      <formula>IF(WEEKDAY($A$34,2)&gt;5,1)</formula>
    </cfRule>
  </conditionalFormatting>
  <conditionalFormatting sqref="A38:Q38">
    <cfRule type="expression" dxfId="371" priority="63">
      <formula>IF(WEEKDAY($A$38,2)&gt;5,1)</formula>
    </cfRule>
  </conditionalFormatting>
  <conditionalFormatting sqref="A36:Q36">
    <cfRule type="expression" dxfId="370" priority="69">
      <formula>IF(WEEKDAY($A$36,2)&gt;5,1)</formula>
    </cfRule>
  </conditionalFormatting>
  <conditionalFormatting sqref="A44:Q44">
    <cfRule type="expression" dxfId="369" priority="61">
      <formula>IF(WEEKDAY($A$44,2)&gt;5,1)</formula>
    </cfRule>
  </conditionalFormatting>
  <conditionalFormatting sqref="A40:Q40">
    <cfRule type="expression" dxfId="368" priority="60">
      <formula>IF(WEEKDAY($A$40,2)&gt;5,1)</formula>
    </cfRule>
  </conditionalFormatting>
  <conditionalFormatting sqref="A42:Q42">
    <cfRule type="expression" dxfId="367" priority="59">
      <formula>IF(WEEKDAY($A$42,2)&gt;5,1)</formula>
    </cfRule>
  </conditionalFormatting>
  <conditionalFormatting sqref="A46:Q46">
    <cfRule type="expression" dxfId="366" priority="58">
      <formula>IF(WEEKDAY($A$46,2)&gt;5,1)</formula>
    </cfRule>
  </conditionalFormatting>
  <conditionalFormatting sqref="A48:Q48">
    <cfRule type="expression" dxfId="365" priority="57">
      <formula>IF(WEEKDAY($A$48,2)&gt;5,1)</formula>
    </cfRule>
  </conditionalFormatting>
  <conditionalFormatting sqref="A52:Q52">
    <cfRule type="expression" dxfId="364" priority="56">
      <formula>IF(WEEKDAY($A$52,2)&gt;5,1)</formula>
    </cfRule>
  </conditionalFormatting>
  <conditionalFormatting sqref="A50:Q50">
    <cfRule type="expression" dxfId="363" priority="62">
      <formula>IF(WEEKDAY($A$50,2)&gt;5,1)</formula>
    </cfRule>
  </conditionalFormatting>
  <conditionalFormatting sqref="A58:Q58">
    <cfRule type="expression" dxfId="362" priority="54">
      <formula>IF(WEEKDAY($A$58,2)&gt;5,1)</formula>
    </cfRule>
  </conditionalFormatting>
  <conditionalFormatting sqref="A54:Q54">
    <cfRule type="expression" dxfId="361" priority="53">
      <formula>IF(WEEKDAY($A$54,2)&gt;5,1)</formula>
    </cfRule>
  </conditionalFormatting>
  <conditionalFormatting sqref="A56:Q56">
    <cfRule type="expression" dxfId="360" priority="52">
      <formula>IF(WEEKDAY($A$56,2)&gt;5,1)</formula>
    </cfRule>
  </conditionalFormatting>
  <conditionalFormatting sqref="A60:Q60">
    <cfRule type="expression" dxfId="359" priority="51">
      <formula>IF(WEEKDAY($A$60,2)&gt;5,1)</formula>
    </cfRule>
  </conditionalFormatting>
  <conditionalFormatting sqref="A62:Q62">
    <cfRule type="expression" dxfId="358" priority="50">
      <formula>IF(WEEKDAY($A$62,2)&gt;5,1)</formula>
    </cfRule>
  </conditionalFormatting>
  <conditionalFormatting sqref="A66:Q66">
    <cfRule type="expression" dxfId="357" priority="49">
      <formula>IF(WEEKDAY($A$66,2)&gt;5,1)</formula>
    </cfRule>
  </conditionalFormatting>
  <conditionalFormatting sqref="A64:Q64">
    <cfRule type="expression" dxfId="356" priority="55">
      <formula>IF(WEEKDAY($A$64,2)&gt;5,1)</formula>
    </cfRule>
  </conditionalFormatting>
  <conditionalFormatting sqref="A72:Q72">
    <cfRule type="expression" dxfId="355" priority="47">
      <formula>IF(WEEKDAY($A$72,2)&gt;5,1)</formula>
    </cfRule>
  </conditionalFormatting>
  <conditionalFormatting sqref="A68:Q68">
    <cfRule type="expression" dxfId="354" priority="46">
      <formula>IF(WEEKDAY($A$68,2)&gt;5,1)</formula>
    </cfRule>
  </conditionalFormatting>
  <conditionalFormatting sqref="A70:Q70">
    <cfRule type="expression" dxfId="353" priority="45">
      <formula>IF(WEEKDAY($A$70,2)&gt;5,1)</formula>
    </cfRule>
  </conditionalFormatting>
  <conditionalFormatting sqref="A74:Q74">
    <cfRule type="expression" dxfId="352" priority="44">
      <formula>IF(WEEKDAY($A$74,2)&gt;5,1)</formula>
    </cfRule>
  </conditionalFormatting>
  <conditionalFormatting sqref="A76:Q76">
    <cfRule type="expression" dxfId="351" priority="43">
      <formula>IF(WEEKDAY($A$76,2)&gt;5,1)</formula>
    </cfRule>
  </conditionalFormatting>
  <conditionalFormatting sqref="A80:Q80">
    <cfRule type="expression" dxfId="350" priority="42">
      <formula>IF(WEEKDAY($A$80,2)&gt;5,1)</formula>
    </cfRule>
  </conditionalFormatting>
  <conditionalFormatting sqref="A78:Q78">
    <cfRule type="expression" dxfId="349" priority="48">
      <formula>IF(WEEKDAY($A$78,2)&gt;5,1)</formula>
    </cfRule>
  </conditionalFormatting>
  <conditionalFormatting sqref="A86:Q86">
    <cfRule type="expression" dxfId="348" priority="40">
      <formula>IF(WEEKDAY($A$86,2)&gt;5,1)</formula>
    </cfRule>
  </conditionalFormatting>
  <conditionalFormatting sqref="A82:Q82">
    <cfRule type="expression" dxfId="347" priority="39">
      <formula>IF(WEEKDAY($A$82,2)&gt;5,1)</formula>
    </cfRule>
  </conditionalFormatting>
  <conditionalFormatting sqref="A84:Q84">
    <cfRule type="expression" dxfId="346" priority="38">
      <formula>IF(WEEKDAY($A$84,2)&gt;5,1)</formula>
    </cfRule>
  </conditionalFormatting>
  <conditionalFormatting sqref="A88:Q88">
    <cfRule type="expression" dxfId="345" priority="37">
      <formula>IF(WEEKDAY($A$88,2)&gt;5,1)</formula>
    </cfRule>
  </conditionalFormatting>
  <conditionalFormatting sqref="A90:Q90">
    <cfRule type="expression" dxfId="344" priority="36">
      <formula>IF(WEEKDAY($A$90,2)&gt;5,1)</formula>
    </cfRule>
  </conditionalFormatting>
  <conditionalFormatting sqref="A94:Q94">
    <cfRule type="expression" dxfId="343" priority="35">
      <formula>IF(WEEKDAY($A$94,2)&gt;5,1)</formula>
    </cfRule>
  </conditionalFormatting>
  <conditionalFormatting sqref="L12:Q95">
    <cfRule type="cellIs" dxfId="342" priority="33" operator="equal">
      <formula>FALSE</formula>
    </cfRule>
  </conditionalFormatting>
  <conditionalFormatting sqref="A92:Q92">
    <cfRule type="expression" dxfId="341" priority="41">
      <formula>IF(WEEKDAY($A$92,2)&gt;5,1)</formula>
    </cfRule>
  </conditionalFormatting>
  <conditionalFormatting sqref="J12:Q95">
    <cfRule type="cellIs" dxfId="340"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339" priority="32" operator="equal">
      <formula>0</formula>
    </cfRule>
  </conditionalFormatting>
  <conditionalFormatting sqref="G120:R125 G128:R131 J126:R127 G119:O119 R119">
    <cfRule type="cellIs" dxfId="338" priority="3" operator="lessThanOrEqual">
      <formula>0.009</formula>
    </cfRule>
  </conditionalFormatting>
  <conditionalFormatting sqref="G126:I127">
    <cfRule type="cellIs" dxfId="337" priority="2" operator="lessThanOrEqual">
      <formula>0.009</formula>
    </cfRule>
  </conditionalFormatting>
  <conditionalFormatting sqref="P119:Q119">
    <cfRule type="cellIs" dxfId="336"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93">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335" priority="76">
      <formula>IF(WEEKDAY($A$14,2)&gt;5,1)</formula>
    </cfRule>
  </conditionalFormatting>
  <conditionalFormatting sqref="A16:Q16">
    <cfRule type="expression" dxfId="334" priority="75">
      <formula>IF(WEEKDAY($A$16,2)&gt;5,1)</formula>
    </cfRule>
  </conditionalFormatting>
  <conditionalFormatting sqref="A20:Q20">
    <cfRule type="expression" dxfId="333" priority="74">
      <formula>IF(WEEKDAY($A$20,2)&gt;5,1)</formula>
    </cfRule>
  </conditionalFormatting>
  <conditionalFormatting sqref="A24:Q24">
    <cfRule type="expression" dxfId="332" priority="73">
      <formula>IF(WEEKDAY($A$24,2)&gt;5,1)</formula>
    </cfRule>
  </conditionalFormatting>
  <conditionalFormatting sqref="A12:Q12">
    <cfRule type="expression" dxfId="331" priority="72">
      <formula>IF(WEEKDAY($A$12,2)&gt;5,1)</formula>
    </cfRule>
  </conditionalFormatting>
  <conditionalFormatting sqref="A18:Q18">
    <cfRule type="expression" dxfId="330" priority="71">
      <formula>IF(WEEKDAY($A$18,2)&gt;5,1)</formula>
    </cfRule>
  </conditionalFormatting>
  <conditionalFormatting sqref="A22:Q22">
    <cfRule type="expression" dxfId="329" priority="70">
      <formula>IF(WEEKDAY($A$22,2)&gt;5,1)</formula>
    </cfRule>
  </conditionalFormatting>
  <conditionalFormatting sqref="A30:Q30">
    <cfRule type="expression" dxfId="328" priority="68">
      <formula>IF(WEEKDAY($A$30,2)&gt;5,1)</formula>
    </cfRule>
  </conditionalFormatting>
  <conditionalFormatting sqref="A26:Q26">
    <cfRule type="expression" dxfId="327" priority="67">
      <formula>IF(WEEKDAY($A$26,2)&gt;5,1)</formula>
    </cfRule>
  </conditionalFormatting>
  <conditionalFormatting sqref="A28:Q28">
    <cfRule type="expression" dxfId="326" priority="66">
      <formula>IF(WEEKDAY($A$28,2)&gt;5,1)</formula>
    </cfRule>
  </conditionalFormatting>
  <conditionalFormatting sqref="A32:Q32">
    <cfRule type="expression" dxfId="325" priority="65">
      <formula>IF(WEEKDAY($A$32,2)&gt;5,1)</formula>
    </cfRule>
  </conditionalFormatting>
  <conditionalFormatting sqref="A34:Q34">
    <cfRule type="expression" dxfId="324" priority="64">
      <formula>IF(WEEKDAY($A$34,2)&gt;5,1)</formula>
    </cfRule>
  </conditionalFormatting>
  <conditionalFormatting sqref="A38:Q38">
    <cfRule type="expression" dxfId="323" priority="63">
      <formula>IF(WEEKDAY($A$38,2)&gt;5,1)</formula>
    </cfRule>
  </conditionalFormatting>
  <conditionalFormatting sqref="A36:Q36">
    <cfRule type="expression" dxfId="322" priority="69">
      <formula>IF(WEEKDAY($A$36,2)&gt;5,1)</formula>
    </cfRule>
  </conditionalFormatting>
  <conditionalFormatting sqref="A44:Q44">
    <cfRule type="expression" dxfId="321" priority="61">
      <formula>IF(WEEKDAY($A$44,2)&gt;5,1)</formula>
    </cfRule>
  </conditionalFormatting>
  <conditionalFormatting sqref="A40:Q40">
    <cfRule type="expression" dxfId="320" priority="60">
      <formula>IF(WEEKDAY($A$40,2)&gt;5,1)</formula>
    </cfRule>
  </conditionalFormatting>
  <conditionalFormatting sqref="A42:Q42">
    <cfRule type="expression" dxfId="319" priority="59">
      <formula>IF(WEEKDAY($A$42,2)&gt;5,1)</formula>
    </cfRule>
  </conditionalFormatting>
  <conditionalFormatting sqref="A46:Q46">
    <cfRule type="expression" dxfId="318" priority="58">
      <formula>IF(WEEKDAY($A$46,2)&gt;5,1)</formula>
    </cfRule>
  </conditionalFormatting>
  <conditionalFormatting sqref="A48:Q48">
    <cfRule type="expression" dxfId="317" priority="57">
      <formula>IF(WEEKDAY($A$48,2)&gt;5,1)</formula>
    </cfRule>
  </conditionalFormatting>
  <conditionalFormatting sqref="A52:Q52">
    <cfRule type="expression" dxfId="316" priority="56">
      <formula>IF(WEEKDAY($A$52,2)&gt;5,1)</formula>
    </cfRule>
  </conditionalFormatting>
  <conditionalFormatting sqref="A50:Q50">
    <cfRule type="expression" dxfId="315" priority="62">
      <formula>IF(WEEKDAY($A$50,2)&gt;5,1)</formula>
    </cfRule>
  </conditionalFormatting>
  <conditionalFormatting sqref="A58:Q58">
    <cfRule type="expression" dxfId="314" priority="54">
      <formula>IF(WEEKDAY($A$58,2)&gt;5,1)</formula>
    </cfRule>
  </conditionalFormatting>
  <conditionalFormatting sqref="A54:Q54">
    <cfRule type="expression" dxfId="313" priority="53">
      <formula>IF(WEEKDAY($A$54,2)&gt;5,1)</formula>
    </cfRule>
  </conditionalFormatting>
  <conditionalFormatting sqref="A56:Q56">
    <cfRule type="expression" dxfId="312" priority="52">
      <formula>IF(WEEKDAY($A$56,2)&gt;5,1)</formula>
    </cfRule>
  </conditionalFormatting>
  <conditionalFormatting sqref="A60:Q60">
    <cfRule type="expression" dxfId="311" priority="51">
      <formula>IF(WEEKDAY($A$60,2)&gt;5,1)</formula>
    </cfRule>
  </conditionalFormatting>
  <conditionalFormatting sqref="A62:Q62">
    <cfRule type="expression" dxfId="310" priority="50">
      <formula>IF(WEEKDAY($A$62,2)&gt;5,1)</formula>
    </cfRule>
  </conditionalFormatting>
  <conditionalFormatting sqref="A66:Q66">
    <cfRule type="expression" dxfId="309" priority="49">
      <formula>IF(WEEKDAY($A$66,2)&gt;5,1)</formula>
    </cfRule>
  </conditionalFormatting>
  <conditionalFormatting sqref="A64:Q64">
    <cfRule type="expression" dxfId="308" priority="55">
      <formula>IF(WEEKDAY($A$64,2)&gt;5,1)</formula>
    </cfRule>
  </conditionalFormatting>
  <conditionalFormatting sqref="A72:Q72">
    <cfRule type="expression" dxfId="307" priority="47">
      <formula>IF(WEEKDAY($A$72,2)&gt;5,1)</formula>
    </cfRule>
  </conditionalFormatting>
  <conditionalFormatting sqref="A68:Q68">
    <cfRule type="expression" dxfId="306" priority="46">
      <formula>IF(WEEKDAY($A$68,2)&gt;5,1)</formula>
    </cfRule>
  </conditionalFormatting>
  <conditionalFormatting sqref="A70:Q70">
    <cfRule type="expression" dxfId="305" priority="45">
      <formula>IF(WEEKDAY($A$70,2)&gt;5,1)</formula>
    </cfRule>
  </conditionalFormatting>
  <conditionalFormatting sqref="A74:Q74">
    <cfRule type="expression" dxfId="304" priority="44">
      <formula>IF(WEEKDAY($A$74,2)&gt;5,1)</formula>
    </cfRule>
  </conditionalFormatting>
  <conditionalFormatting sqref="A76:Q76">
    <cfRule type="expression" dxfId="303" priority="43">
      <formula>IF(WEEKDAY($A$76,2)&gt;5,1)</formula>
    </cfRule>
  </conditionalFormatting>
  <conditionalFormatting sqref="A80:Q80">
    <cfRule type="expression" dxfId="302" priority="42">
      <formula>IF(WEEKDAY($A$80,2)&gt;5,1)</formula>
    </cfRule>
  </conditionalFormatting>
  <conditionalFormatting sqref="A78:Q78">
    <cfRule type="expression" dxfId="301" priority="48">
      <formula>IF(WEEKDAY($A$78,2)&gt;5,1)</formula>
    </cfRule>
  </conditionalFormatting>
  <conditionalFormatting sqref="A86:Q86">
    <cfRule type="expression" dxfId="300" priority="40">
      <formula>IF(WEEKDAY($A$86,2)&gt;5,1)</formula>
    </cfRule>
  </conditionalFormatting>
  <conditionalFormatting sqref="A82:Q82">
    <cfRule type="expression" dxfId="299" priority="39">
      <formula>IF(WEEKDAY($A$82,2)&gt;5,1)</formula>
    </cfRule>
  </conditionalFormatting>
  <conditionalFormatting sqref="A84:Q84">
    <cfRule type="expression" dxfId="298" priority="38">
      <formula>IF(WEEKDAY($A$84,2)&gt;5,1)</formula>
    </cfRule>
  </conditionalFormatting>
  <conditionalFormatting sqref="A88:Q88">
    <cfRule type="expression" dxfId="297" priority="37">
      <formula>IF(WEEKDAY($A$88,2)&gt;5,1)</formula>
    </cfRule>
  </conditionalFormatting>
  <conditionalFormatting sqref="A90:Q90">
    <cfRule type="expression" dxfId="296" priority="36">
      <formula>IF(WEEKDAY($A$90,2)&gt;5,1)</formula>
    </cfRule>
  </conditionalFormatting>
  <conditionalFormatting sqref="A94:Q94">
    <cfRule type="expression" dxfId="295" priority="35">
      <formula>IF(WEEKDAY($A$94,2)&gt;5,1)</formula>
    </cfRule>
  </conditionalFormatting>
  <conditionalFormatting sqref="L12:Q95">
    <cfRule type="cellIs" dxfId="294" priority="33" operator="equal">
      <formula>FALSE</formula>
    </cfRule>
  </conditionalFormatting>
  <conditionalFormatting sqref="A92:Q92">
    <cfRule type="expression" dxfId="293" priority="41">
      <formula>IF(WEEKDAY($A$92,2)&gt;5,1)</formula>
    </cfRule>
  </conditionalFormatting>
  <conditionalFormatting sqref="J12:Q95">
    <cfRule type="cellIs" dxfId="292"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291" priority="32" operator="equal">
      <formula>0</formula>
    </cfRule>
  </conditionalFormatting>
  <conditionalFormatting sqref="G120:R125 G128:R131 J126:R127 G119:O119 R119">
    <cfRule type="cellIs" dxfId="290" priority="3" operator="lessThanOrEqual">
      <formula>0.009</formula>
    </cfRule>
  </conditionalFormatting>
  <conditionalFormatting sqref="G126:I127">
    <cfRule type="cellIs" dxfId="289" priority="2" operator="lessThanOrEqual">
      <formula>0.009</formula>
    </cfRule>
  </conditionalFormatting>
  <conditionalFormatting sqref="P119:Q119">
    <cfRule type="cellIs" dxfId="288"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93">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287" priority="76">
      <formula>IF(WEEKDAY($A$14,2)&gt;5,1)</formula>
    </cfRule>
  </conditionalFormatting>
  <conditionalFormatting sqref="A16:Q16">
    <cfRule type="expression" dxfId="286" priority="75">
      <formula>IF(WEEKDAY($A$16,2)&gt;5,1)</formula>
    </cfRule>
  </conditionalFormatting>
  <conditionalFormatting sqref="A20:Q20">
    <cfRule type="expression" dxfId="285" priority="74">
      <formula>IF(WEEKDAY($A$20,2)&gt;5,1)</formula>
    </cfRule>
  </conditionalFormatting>
  <conditionalFormatting sqref="A24:Q24">
    <cfRule type="expression" dxfId="284" priority="73">
      <formula>IF(WEEKDAY($A$24,2)&gt;5,1)</formula>
    </cfRule>
  </conditionalFormatting>
  <conditionalFormatting sqref="A12:Q12">
    <cfRule type="expression" dxfId="283" priority="72">
      <formula>IF(WEEKDAY($A$12,2)&gt;5,1)</formula>
    </cfRule>
  </conditionalFormatting>
  <conditionalFormatting sqref="A18:Q18">
    <cfRule type="expression" dxfId="282" priority="71">
      <formula>IF(WEEKDAY($A$18,2)&gt;5,1)</formula>
    </cfRule>
  </conditionalFormatting>
  <conditionalFormatting sqref="A22:Q22">
    <cfRule type="expression" dxfId="281" priority="70">
      <formula>IF(WEEKDAY($A$22,2)&gt;5,1)</formula>
    </cfRule>
  </conditionalFormatting>
  <conditionalFormatting sqref="A30:Q30">
    <cfRule type="expression" dxfId="280" priority="68">
      <formula>IF(WEEKDAY($A$30,2)&gt;5,1)</formula>
    </cfRule>
  </conditionalFormatting>
  <conditionalFormatting sqref="A26:Q26">
    <cfRule type="expression" dxfId="279" priority="67">
      <formula>IF(WEEKDAY($A$26,2)&gt;5,1)</formula>
    </cfRule>
  </conditionalFormatting>
  <conditionalFormatting sqref="A28:Q28">
    <cfRule type="expression" dxfId="278" priority="66">
      <formula>IF(WEEKDAY($A$28,2)&gt;5,1)</formula>
    </cfRule>
  </conditionalFormatting>
  <conditionalFormatting sqref="A32:Q32">
    <cfRule type="expression" dxfId="277" priority="65">
      <formula>IF(WEEKDAY($A$32,2)&gt;5,1)</formula>
    </cfRule>
  </conditionalFormatting>
  <conditionalFormatting sqref="A34:Q34">
    <cfRule type="expression" dxfId="276" priority="64">
      <formula>IF(WEEKDAY($A$34,2)&gt;5,1)</formula>
    </cfRule>
  </conditionalFormatting>
  <conditionalFormatting sqref="A38:Q38">
    <cfRule type="expression" dxfId="275" priority="63">
      <formula>IF(WEEKDAY($A$38,2)&gt;5,1)</formula>
    </cfRule>
  </conditionalFormatting>
  <conditionalFormatting sqref="A36:Q36">
    <cfRule type="expression" dxfId="274" priority="69">
      <formula>IF(WEEKDAY($A$36,2)&gt;5,1)</formula>
    </cfRule>
  </conditionalFormatting>
  <conditionalFormatting sqref="A44:Q44">
    <cfRule type="expression" dxfId="273" priority="61">
      <formula>IF(WEEKDAY($A$44,2)&gt;5,1)</formula>
    </cfRule>
  </conditionalFormatting>
  <conditionalFormatting sqref="A40:Q40">
    <cfRule type="expression" dxfId="272" priority="60">
      <formula>IF(WEEKDAY($A$40,2)&gt;5,1)</formula>
    </cfRule>
  </conditionalFormatting>
  <conditionalFormatting sqref="A42:Q42">
    <cfRule type="expression" dxfId="271" priority="59">
      <formula>IF(WEEKDAY($A$42,2)&gt;5,1)</formula>
    </cfRule>
  </conditionalFormatting>
  <conditionalFormatting sqref="A46:Q46">
    <cfRule type="expression" dxfId="270" priority="58">
      <formula>IF(WEEKDAY($A$46,2)&gt;5,1)</formula>
    </cfRule>
  </conditionalFormatting>
  <conditionalFormatting sqref="A48:Q48">
    <cfRule type="expression" dxfId="269" priority="57">
      <formula>IF(WEEKDAY($A$48,2)&gt;5,1)</formula>
    </cfRule>
  </conditionalFormatting>
  <conditionalFormatting sqref="A52:Q52">
    <cfRule type="expression" dxfId="268" priority="56">
      <formula>IF(WEEKDAY($A$52,2)&gt;5,1)</formula>
    </cfRule>
  </conditionalFormatting>
  <conditionalFormatting sqref="A50:Q50">
    <cfRule type="expression" dxfId="267" priority="62">
      <formula>IF(WEEKDAY($A$50,2)&gt;5,1)</formula>
    </cfRule>
  </conditionalFormatting>
  <conditionalFormatting sqref="A58:Q58">
    <cfRule type="expression" dxfId="266" priority="54">
      <formula>IF(WEEKDAY($A$58,2)&gt;5,1)</formula>
    </cfRule>
  </conditionalFormatting>
  <conditionalFormatting sqref="A54:Q54">
    <cfRule type="expression" dxfId="265" priority="53">
      <formula>IF(WEEKDAY($A$54,2)&gt;5,1)</formula>
    </cfRule>
  </conditionalFormatting>
  <conditionalFormatting sqref="A56:Q56">
    <cfRule type="expression" dxfId="264" priority="52">
      <formula>IF(WEEKDAY($A$56,2)&gt;5,1)</formula>
    </cfRule>
  </conditionalFormatting>
  <conditionalFormatting sqref="A60:Q60">
    <cfRule type="expression" dxfId="263" priority="51">
      <formula>IF(WEEKDAY($A$60,2)&gt;5,1)</formula>
    </cfRule>
  </conditionalFormatting>
  <conditionalFormatting sqref="A62:Q62">
    <cfRule type="expression" dxfId="262" priority="50">
      <formula>IF(WEEKDAY($A$62,2)&gt;5,1)</formula>
    </cfRule>
  </conditionalFormatting>
  <conditionalFormatting sqref="A66:Q66">
    <cfRule type="expression" dxfId="261" priority="49">
      <formula>IF(WEEKDAY($A$66,2)&gt;5,1)</formula>
    </cfRule>
  </conditionalFormatting>
  <conditionalFormatting sqref="A64:Q64">
    <cfRule type="expression" dxfId="260" priority="55">
      <formula>IF(WEEKDAY($A$64,2)&gt;5,1)</formula>
    </cfRule>
  </conditionalFormatting>
  <conditionalFormatting sqref="A72:Q72">
    <cfRule type="expression" dxfId="259" priority="47">
      <formula>IF(WEEKDAY($A$72,2)&gt;5,1)</formula>
    </cfRule>
  </conditionalFormatting>
  <conditionalFormatting sqref="A68:Q68">
    <cfRule type="expression" dxfId="258" priority="46">
      <formula>IF(WEEKDAY($A$68,2)&gt;5,1)</formula>
    </cfRule>
  </conditionalFormatting>
  <conditionalFormatting sqref="A70:Q70">
    <cfRule type="expression" dxfId="257" priority="45">
      <formula>IF(WEEKDAY($A$70,2)&gt;5,1)</formula>
    </cfRule>
  </conditionalFormatting>
  <conditionalFormatting sqref="A74:Q74">
    <cfRule type="expression" dxfId="256" priority="44">
      <formula>IF(WEEKDAY($A$74,2)&gt;5,1)</formula>
    </cfRule>
  </conditionalFormatting>
  <conditionalFormatting sqref="A76:Q76">
    <cfRule type="expression" dxfId="255" priority="43">
      <formula>IF(WEEKDAY($A$76,2)&gt;5,1)</formula>
    </cfRule>
  </conditionalFormatting>
  <conditionalFormatting sqref="A80:Q80">
    <cfRule type="expression" dxfId="254" priority="42">
      <formula>IF(WEEKDAY($A$80,2)&gt;5,1)</formula>
    </cfRule>
  </conditionalFormatting>
  <conditionalFormatting sqref="A78:Q78">
    <cfRule type="expression" dxfId="253" priority="48">
      <formula>IF(WEEKDAY($A$78,2)&gt;5,1)</formula>
    </cfRule>
  </conditionalFormatting>
  <conditionalFormatting sqref="A86:Q86">
    <cfRule type="expression" dxfId="252" priority="40">
      <formula>IF(WEEKDAY($A$86,2)&gt;5,1)</formula>
    </cfRule>
  </conditionalFormatting>
  <conditionalFormatting sqref="A82:Q82">
    <cfRule type="expression" dxfId="251" priority="39">
      <formula>IF(WEEKDAY($A$82,2)&gt;5,1)</formula>
    </cfRule>
  </conditionalFormatting>
  <conditionalFormatting sqref="A84:Q84">
    <cfRule type="expression" dxfId="250" priority="38">
      <formula>IF(WEEKDAY($A$84,2)&gt;5,1)</formula>
    </cfRule>
  </conditionalFormatting>
  <conditionalFormatting sqref="A88:Q88">
    <cfRule type="expression" dxfId="249" priority="37">
      <formula>IF(WEEKDAY($A$88,2)&gt;5,1)</formula>
    </cfRule>
  </conditionalFormatting>
  <conditionalFormatting sqref="A90:Q90">
    <cfRule type="expression" dxfId="248" priority="36">
      <formula>IF(WEEKDAY($A$90,2)&gt;5,1)</formula>
    </cfRule>
  </conditionalFormatting>
  <conditionalFormatting sqref="A94:Q94">
    <cfRule type="expression" dxfId="247" priority="35">
      <formula>IF(WEEKDAY($A$94,2)&gt;5,1)</formula>
    </cfRule>
  </conditionalFormatting>
  <conditionalFormatting sqref="L12:Q95">
    <cfRule type="cellIs" dxfId="246" priority="33" operator="equal">
      <formula>FALSE</formula>
    </cfRule>
  </conditionalFormatting>
  <conditionalFormatting sqref="A92:Q92">
    <cfRule type="expression" dxfId="245" priority="41">
      <formula>IF(WEEKDAY($A$92,2)&gt;5,1)</formula>
    </cfRule>
  </conditionalFormatting>
  <conditionalFormatting sqref="J12:Q95">
    <cfRule type="cellIs" dxfId="244"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243" priority="32" operator="equal">
      <formula>0</formula>
    </cfRule>
  </conditionalFormatting>
  <conditionalFormatting sqref="G120:R125 G128:R131 J126:R127 G119:O119 R119">
    <cfRule type="cellIs" dxfId="242" priority="3" operator="lessThanOrEqual">
      <formula>0.009</formula>
    </cfRule>
  </conditionalFormatting>
  <conditionalFormatting sqref="G126:I127">
    <cfRule type="cellIs" dxfId="241" priority="2" operator="lessThanOrEqual">
      <formula>0.009</formula>
    </cfRule>
  </conditionalFormatting>
  <conditionalFormatting sqref="P119:Q119">
    <cfRule type="cellIs" dxfId="240"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93">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239" priority="76">
      <formula>IF(WEEKDAY($A$14,2)&gt;5,1)</formula>
    </cfRule>
  </conditionalFormatting>
  <conditionalFormatting sqref="A16:Q16">
    <cfRule type="expression" dxfId="238" priority="75">
      <formula>IF(WEEKDAY($A$16,2)&gt;5,1)</formula>
    </cfRule>
  </conditionalFormatting>
  <conditionalFormatting sqref="A20:Q20">
    <cfRule type="expression" dxfId="237" priority="74">
      <formula>IF(WEEKDAY($A$20,2)&gt;5,1)</formula>
    </cfRule>
  </conditionalFormatting>
  <conditionalFormatting sqref="A24:Q24">
    <cfRule type="expression" dxfId="236" priority="73">
      <formula>IF(WEEKDAY($A$24,2)&gt;5,1)</formula>
    </cfRule>
  </conditionalFormatting>
  <conditionalFormatting sqref="A12:Q12">
    <cfRule type="expression" dxfId="235" priority="72">
      <formula>IF(WEEKDAY($A$12,2)&gt;5,1)</formula>
    </cfRule>
  </conditionalFormatting>
  <conditionalFormatting sqref="A18:Q18">
    <cfRule type="expression" dxfId="234" priority="71">
      <formula>IF(WEEKDAY($A$18,2)&gt;5,1)</formula>
    </cfRule>
  </conditionalFormatting>
  <conditionalFormatting sqref="A22:Q22">
    <cfRule type="expression" dxfId="233" priority="70">
      <formula>IF(WEEKDAY($A$22,2)&gt;5,1)</formula>
    </cfRule>
  </conditionalFormatting>
  <conditionalFormatting sqref="A30:Q30">
    <cfRule type="expression" dxfId="232" priority="68">
      <formula>IF(WEEKDAY($A$30,2)&gt;5,1)</formula>
    </cfRule>
  </conditionalFormatting>
  <conditionalFormatting sqref="A26:Q26">
    <cfRule type="expression" dxfId="231" priority="67">
      <formula>IF(WEEKDAY($A$26,2)&gt;5,1)</formula>
    </cfRule>
  </conditionalFormatting>
  <conditionalFormatting sqref="A28:Q28">
    <cfRule type="expression" dxfId="230" priority="66">
      <formula>IF(WEEKDAY($A$28,2)&gt;5,1)</formula>
    </cfRule>
  </conditionalFormatting>
  <conditionalFormatting sqref="A32:Q32">
    <cfRule type="expression" dxfId="229" priority="65">
      <formula>IF(WEEKDAY($A$32,2)&gt;5,1)</formula>
    </cfRule>
  </conditionalFormatting>
  <conditionalFormatting sqref="A34:Q34">
    <cfRule type="expression" dxfId="228" priority="64">
      <formula>IF(WEEKDAY($A$34,2)&gt;5,1)</formula>
    </cfRule>
  </conditionalFormatting>
  <conditionalFormatting sqref="A38:Q38">
    <cfRule type="expression" dxfId="227" priority="63">
      <formula>IF(WEEKDAY($A$38,2)&gt;5,1)</formula>
    </cfRule>
  </conditionalFormatting>
  <conditionalFormatting sqref="A36:Q36">
    <cfRule type="expression" dxfId="226" priority="69">
      <formula>IF(WEEKDAY($A$36,2)&gt;5,1)</formula>
    </cfRule>
  </conditionalFormatting>
  <conditionalFormatting sqref="A44:Q44">
    <cfRule type="expression" dxfId="225" priority="61">
      <formula>IF(WEEKDAY($A$44,2)&gt;5,1)</formula>
    </cfRule>
  </conditionalFormatting>
  <conditionalFormatting sqref="A40:Q40">
    <cfRule type="expression" dxfId="224" priority="60">
      <formula>IF(WEEKDAY($A$40,2)&gt;5,1)</formula>
    </cfRule>
  </conditionalFormatting>
  <conditionalFormatting sqref="A42:Q42">
    <cfRule type="expression" dxfId="223" priority="59">
      <formula>IF(WEEKDAY($A$42,2)&gt;5,1)</formula>
    </cfRule>
  </conditionalFormatting>
  <conditionalFormatting sqref="A46:Q46">
    <cfRule type="expression" dxfId="222" priority="58">
      <formula>IF(WEEKDAY($A$46,2)&gt;5,1)</formula>
    </cfRule>
  </conditionalFormatting>
  <conditionalFormatting sqref="A48:Q48">
    <cfRule type="expression" dxfId="221" priority="57">
      <formula>IF(WEEKDAY($A$48,2)&gt;5,1)</formula>
    </cfRule>
  </conditionalFormatting>
  <conditionalFormatting sqref="A52:Q52">
    <cfRule type="expression" dxfId="220" priority="56">
      <formula>IF(WEEKDAY($A$52,2)&gt;5,1)</formula>
    </cfRule>
  </conditionalFormatting>
  <conditionalFormatting sqref="A50:Q50">
    <cfRule type="expression" dxfId="219" priority="62">
      <formula>IF(WEEKDAY($A$50,2)&gt;5,1)</formula>
    </cfRule>
  </conditionalFormatting>
  <conditionalFormatting sqref="A58:Q58">
    <cfRule type="expression" dxfId="218" priority="54">
      <formula>IF(WEEKDAY($A$58,2)&gt;5,1)</formula>
    </cfRule>
  </conditionalFormatting>
  <conditionalFormatting sqref="A54:Q54">
    <cfRule type="expression" dxfId="217" priority="53">
      <formula>IF(WEEKDAY($A$54,2)&gt;5,1)</formula>
    </cfRule>
  </conditionalFormatting>
  <conditionalFormatting sqref="A56:Q56">
    <cfRule type="expression" dxfId="216" priority="52">
      <formula>IF(WEEKDAY($A$56,2)&gt;5,1)</formula>
    </cfRule>
  </conditionalFormatting>
  <conditionalFormatting sqref="A60:Q60">
    <cfRule type="expression" dxfId="215" priority="51">
      <formula>IF(WEEKDAY($A$60,2)&gt;5,1)</formula>
    </cfRule>
  </conditionalFormatting>
  <conditionalFormatting sqref="A62:Q62">
    <cfRule type="expression" dxfId="214" priority="50">
      <formula>IF(WEEKDAY($A$62,2)&gt;5,1)</formula>
    </cfRule>
  </conditionalFormatting>
  <conditionalFormatting sqref="A66:Q66">
    <cfRule type="expression" dxfId="213" priority="49">
      <formula>IF(WEEKDAY($A$66,2)&gt;5,1)</formula>
    </cfRule>
  </conditionalFormatting>
  <conditionalFormatting sqref="A64:Q64">
    <cfRule type="expression" dxfId="212" priority="55">
      <formula>IF(WEEKDAY($A$64,2)&gt;5,1)</formula>
    </cfRule>
  </conditionalFormatting>
  <conditionalFormatting sqref="A72:Q72">
    <cfRule type="expression" dxfId="211" priority="47">
      <formula>IF(WEEKDAY($A$72,2)&gt;5,1)</formula>
    </cfRule>
  </conditionalFormatting>
  <conditionalFormatting sqref="A68:Q68">
    <cfRule type="expression" dxfId="210" priority="46">
      <formula>IF(WEEKDAY($A$68,2)&gt;5,1)</formula>
    </cfRule>
  </conditionalFormatting>
  <conditionalFormatting sqref="A70:Q70">
    <cfRule type="expression" dxfId="209" priority="45">
      <formula>IF(WEEKDAY($A$70,2)&gt;5,1)</formula>
    </cfRule>
  </conditionalFormatting>
  <conditionalFormatting sqref="A74:Q74">
    <cfRule type="expression" dxfId="208" priority="44">
      <formula>IF(WEEKDAY($A$74,2)&gt;5,1)</formula>
    </cfRule>
  </conditionalFormatting>
  <conditionalFormatting sqref="A76:Q76">
    <cfRule type="expression" dxfId="207" priority="43">
      <formula>IF(WEEKDAY($A$76,2)&gt;5,1)</formula>
    </cfRule>
  </conditionalFormatting>
  <conditionalFormatting sqref="A80:Q80">
    <cfRule type="expression" dxfId="206" priority="42">
      <formula>IF(WEEKDAY($A$80,2)&gt;5,1)</formula>
    </cfRule>
  </conditionalFormatting>
  <conditionalFormatting sqref="A78:Q78">
    <cfRule type="expression" dxfId="205" priority="48">
      <formula>IF(WEEKDAY($A$78,2)&gt;5,1)</formula>
    </cfRule>
  </conditionalFormatting>
  <conditionalFormatting sqref="A86:Q86">
    <cfRule type="expression" dxfId="204" priority="40">
      <formula>IF(WEEKDAY($A$86,2)&gt;5,1)</formula>
    </cfRule>
  </conditionalFormatting>
  <conditionalFormatting sqref="A82:Q82">
    <cfRule type="expression" dxfId="203" priority="39">
      <formula>IF(WEEKDAY($A$82,2)&gt;5,1)</formula>
    </cfRule>
  </conditionalFormatting>
  <conditionalFormatting sqref="A84:Q84">
    <cfRule type="expression" dxfId="202" priority="38">
      <formula>IF(WEEKDAY($A$84,2)&gt;5,1)</formula>
    </cfRule>
  </conditionalFormatting>
  <conditionalFormatting sqref="A88:Q88">
    <cfRule type="expression" dxfId="201" priority="37">
      <formula>IF(WEEKDAY($A$88,2)&gt;5,1)</formula>
    </cfRule>
  </conditionalFormatting>
  <conditionalFormatting sqref="A90:Q90">
    <cfRule type="expression" dxfId="200" priority="36">
      <formula>IF(WEEKDAY($A$90,2)&gt;5,1)</formula>
    </cfRule>
  </conditionalFormatting>
  <conditionalFormatting sqref="A94:Q94">
    <cfRule type="expression" dxfId="199" priority="35">
      <formula>IF(WEEKDAY($A$94,2)&gt;5,1)</formula>
    </cfRule>
  </conditionalFormatting>
  <conditionalFormatting sqref="L12:Q95">
    <cfRule type="cellIs" dxfId="198" priority="33" operator="equal">
      <formula>FALSE</formula>
    </cfRule>
  </conditionalFormatting>
  <conditionalFormatting sqref="A92:Q92">
    <cfRule type="expression" dxfId="197" priority="41">
      <formula>IF(WEEKDAY($A$92,2)&gt;5,1)</formula>
    </cfRule>
  </conditionalFormatting>
  <conditionalFormatting sqref="J12:Q95">
    <cfRule type="cellIs" dxfId="196"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195" priority="32" operator="equal">
      <formula>0</formula>
    </cfRule>
  </conditionalFormatting>
  <conditionalFormatting sqref="G120:R125 G128:R131 J126:R127 G119:O119 R119">
    <cfRule type="cellIs" dxfId="194" priority="3" operator="lessThanOrEqual">
      <formula>0.009</formula>
    </cfRule>
  </conditionalFormatting>
  <conditionalFormatting sqref="G126:I127">
    <cfRule type="cellIs" dxfId="193" priority="2" operator="lessThanOrEqual">
      <formula>0.009</formula>
    </cfRule>
  </conditionalFormatting>
  <conditionalFormatting sqref="P119:Q119">
    <cfRule type="cellIs" dxfId="192"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93">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191" priority="76">
      <formula>IF(WEEKDAY($A$14,2)&gt;5,1)</formula>
    </cfRule>
  </conditionalFormatting>
  <conditionalFormatting sqref="A16:Q16">
    <cfRule type="expression" dxfId="190" priority="75">
      <formula>IF(WEEKDAY($A$16,2)&gt;5,1)</formula>
    </cfRule>
  </conditionalFormatting>
  <conditionalFormatting sqref="A20:Q20">
    <cfRule type="expression" dxfId="189" priority="74">
      <formula>IF(WEEKDAY($A$20,2)&gt;5,1)</formula>
    </cfRule>
  </conditionalFormatting>
  <conditionalFormatting sqref="A24:Q24">
    <cfRule type="expression" dxfId="188" priority="73">
      <formula>IF(WEEKDAY($A$24,2)&gt;5,1)</formula>
    </cfRule>
  </conditionalFormatting>
  <conditionalFormatting sqref="A12:Q12">
    <cfRule type="expression" dxfId="187" priority="72">
      <formula>IF(WEEKDAY($A$12,2)&gt;5,1)</formula>
    </cfRule>
  </conditionalFormatting>
  <conditionalFormatting sqref="A18:Q18">
    <cfRule type="expression" dxfId="186" priority="71">
      <formula>IF(WEEKDAY($A$18,2)&gt;5,1)</formula>
    </cfRule>
  </conditionalFormatting>
  <conditionalFormatting sqref="A22:Q22">
    <cfRule type="expression" dxfId="185" priority="70">
      <formula>IF(WEEKDAY($A$22,2)&gt;5,1)</formula>
    </cfRule>
  </conditionalFormatting>
  <conditionalFormatting sqref="A30:Q30">
    <cfRule type="expression" dxfId="184" priority="68">
      <formula>IF(WEEKDAY($A$30,2)&gt;5,1)</formula>
    </cfRule>
  </conditionalFormatting>
  <conditionalFormatting sqref="A26:Q26">
    <cfRule type="expression" dxfId="183" priority="67">
      <formula>IF(WEEKDAY($A$26,2)&gt;5,1)</formula>
    </cfRule>
  </conditionalFormatting>
  <conditionalFormatting sqref="A28:Q28">
    <cfRule type="expression" dxfId="182" priority="66">
      <formula>IF(WEEKDAY($A$28,2)&gt;5,1)</formula>
    </cfRule>
  </conditionalFormatting>
  <conditionalFormatting sqref="A32:Q32">
    <cfRule type="expression" dxfId="181" priority="65">
      <formula>IF(WEEKDAY($A$32,2)&gt;5,1)</formula>
    </cfRule>
  </conditionalFormatting>
  <conditionalFormatting sqref="A34:Q34">
    <cfRule type="expression" dxfId="180" priority="64">
      <formula>IF(WEEKDAY($A$34,2)&gt;5,1)</formula>
    </cfRule>
  </conditionalFormatting>
  <conditionalFormatting sqref="A38:Q38">
    <cfRule type="expression" dxfId="179" priority="63">
      <formula>IF(WEEKDAY($A$38,2)&gt;5,1)</formula>
    </cfRule>
  </conditionalFormatting>
  <conditionalFormatting sqref="A36:Q36">
    <cfRule type="expression" dxfId="178" priority="69">
      <formula>IF(WEEKDAY($A$36,2)&gt;5,1)</formula>
    </cfRule>
  </conditionalFormatting>
  <conditionalFormatting sqref="A44:Q44">
    <cfRule type="expression" dxfId="177" priority="61">
      <formula>IF(WEEKDAY($A$44,2)&gt;5,1)</formula>
    </cfRule>
  </conditionalFormatting>
  <conditionalFormatting sqref="A40:Q40">
    <cfRule type="expression" dxfId="176" priority="60">
      <formula>IF(WEEKDAY($A$40,2)&gt;5,1)</formula>
    </cfRule>
  </conditionalFormatting>
  <conditionalFormatting sqref="A42:Q42">
    <cfRule type="expression" dxfId="175" priority="59">
      <formula>IF(WEEKDAY($A$42,2)&gt;5,1)</formula>
    </cfRule>
  </conditionalFormatting>
  <conditionalFormatting sqref="A46:Q46">
    <cfRule type="expression" dxfId="174" priority="58">
      <formula>IF(WEEKDAY($A$46,2)&gt;5,1)</formula>
    </cfRule>
  </conditionalFormatting>
  <conditionalFormatting sqref="A48:Q48">
    <cfRule type="expression" dxfId="173" priority="57">
      <formula>IF(WEEKDAY($A$48,2)&gt;5,1)</formula>
    </cfRule>
  </conditionalFormatting>
  <conditionalFormatting sqref="A52:Q52">
    <cfRule type="expression" dxfId="172" priority="56">
      <formula>IF(WEEKDAY($A$52,2)&gt;5,1)</formula>
    </cfRule>
  </conditionalFormatting>
  <conditionalFormatting sqref="A50:Q50">
    <cfRule type="expression" dxfId="171" priority="62">
      <formula>IF(WEEKDAY($A$50,2)&gt;5,1)</formula>
    </cfRule>
  </conditionalFormatting>
  <conditionalFormatting sqref="A58:Q58">
    <cfRule type="expression" dxfId="170" priority="54">
      <formula>IF(WEEKDAY($A$58,2)&gt;5,1)</formula>
    </cfRule>
  </conditionalFormatting>
  <conditionalFormatting sqref="A54:Q54">
    <cfRule type="expression" dxfId="169" priority="53">
      <formula>IF(WEEKDAY($A$54,2)&gt;5,1)</formula>
    </cfRule>
  </conditionalFormatting>
  <conditionalFormatting sqref="A56:Q56">
    <cfRule type="expression" dxfId="168" priority="52">
      <formula>IF(WEEKDAY($A$56,2)&gt;5,1)</formula>
    </cfRule>
  </conditionalFormatting>
  <conditionalFormatting sqref="A60:Q60">
    <cfRule type="expression" dxfId="167" priority="51">
      <formula>IF(WEEKDAY($A$60,2)&gt;5,1)</formula>
    </cfRule>
  </conditionalFormatting>
  <conditionalFormatting sqref="A62:Q62">
    <cfRule type="expression" dxfId="166" priority="50">
      <formula>IF(WEEKDAY($A$62,2)&gt;5,1)</formula>
    </cfRule>
  </conditionalFormatting>
  <conditionalFormatting sqref="A66:Q66">
    <cfRule type="expression" dxfId="165" priority="49">
      <formula>IF(WEEKDAY($A$66,2)&gt;5,1)</formula>
    </cfRule>
  </conditionalFormatting>
  <conditionalFormatting sqref="A64:Q64">
    <cfRule type="expression" dxfId="164" priority="55">
      <formula>IF(WEEKDAY($A$64,2)&gt;5,1)</formula>
    </cfRule>
  </conditionalFormatting>
  <conditionalFormatting sqref="A72:Q72">
    <cfRule type="expression" dxfId="163" priority="47">
      <formula>IF(WEEKDAY($A$72,2)&gt;5,1)</formula>
    </cfRule>
  </conditionalFormatting>
  <conditionalFormatting sqref="A68:Q68">
    <cfRule type="expression" dxfId="162" priority="46">
      <formula>IF(WEEKDAY($A$68,2)&gt;5,1)</formula>
    </cfRule>
  </conditionalFormatting>
  <conditionalFormatting sqref="A70:Q70">
    <cfRule type="expression" dxfId="161" priority="45">
      <formula>IF(WEEKDAY($A$70,2)&gt;5,1)</formula>
    </cfRule>
  </conditionalFormatting>
  <conditionalFormatting sqref="A74:Q74">
    <cfRule type="expression" dxfId="160" priority="44">
      <formula>IF(WEEKDAY($A$74,2)&gt;5,1)</formula>
    </cfRule>
  </conditionalFormatting>
  <conditionalFormatting sqref="A76:Q76">
    <cfRule type="expression" dxfId="159" priority="43">
      <formula>IF(WEEKDAY($A$76,2)&gt;5,1)</formula>
    </cfRule>
  </conditionalFormatting>
  <conditionalFormatting sqref="A80:Q80">
    <cfRule type="expression" dxfId="158" priority="42">
      <formula>IF(WEEKDAY($A$80,2)&gt;5,1)</formula>
    </cfRule>
  </conditionalFormatting>
  <conditionalFormatting sqref="A78:Q78">
    <cfRule type="expression" dxfId="157" priority="48">
      <formula>IF(WEEKDAY($A$78,2)&gt;5,1)</formula>
    </cfRule>
  </conditionalFormatting>
  <conditionalFormatting sqref="A86:Q86">
    <cfRule type="expression" dxfId="156" priority="40">
      <formula>IF(WEEKDAY($A$86,2)&gt;5,1)</formula>
    </cfRule>
  </conditionalFormatting>
  <conditionalFormatting sqref="A82:Q82">
    <cfRule type="expression" dxfId="155" priority="39">
      <formula>IF(WEEKDAY($A$82,2)&gt;5,1)</formula>
    </cfRule>
  </conditionalFormatting>
  <conditionalFormatting sqref="A84:Q84">
    <cfRule type="expression" dxfId="154" priority="38">
      <formula>IF(WEEKDAY($A$84,2)&gt;5,1)</formula>
    </cfRule>
  </conditionalFormatting>
  <conditionalFormatting sqref="A88:Q88">
    <cfRule type="expression" dxfId="153" priority="37">
      <formula>IF(WEEKDAY($A$88,2)&gt;5,1)</formula>
    </cfRule>
  </conditionalFormatting>
  <conditionalFormatting sqref="A90:Q90">
    <cfRule type="expression" dxfId="152" priority="36">
      <formula>IF(WEEKDAY($A$90,2)&gt;5,1)</formula>
    </cfRule>
  </conditionalFormatting>
  <conditionalFormatting sqref="A94:Q94">
    <cfRule type="expression" dxfId="151" priority="35">
      <formula>IF(WEEKDAY($A$94,2)&gt;5,1)</formula>
    </cfRule>
  </conditionalFormatting>
  <conditionalFormatting sqref="L12:Q95">
    <cfRule type="cellIs" dxfId="150" priority="33" operator="equal">
      <formula>FALSE</formula>
    </cfRule>
  </conditionalFormatting>
  <conditionalFormatting sqref="A92:Q92">
    <cfRule type="expression" dxfId="149" priority="41">
      <formula>IF(WEEKDAY($A$92,2)&gt;5,1)</formula>
    </cfRule>
  </conditionalFormatting>
  <conditionalFormatting sqref="J12:Q95">
    <cfRule type="cellIs" dxfId="148"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147" priority="32" operator="equal">
      <formula>0</formula>
    </cfRule>
  </conditionalFormatting>
  <conditionalFormatting sqref="G120:R125 G128:R131 J126:R127 G119:O119 R119">
    <cfRule type="cellIs" dxfId="146" priority="3" operator="lessThanOrEqual">
      <formula>0.009</formula>
    </cfRule>
  </conditionalFormatting>
  <conditionalFormatting sqref="G126:I127">
    <cfRule type="cellIs" dxfId="145" priority="2" operator="lessThanOrEqual">
      <formula>0.009</formula>
    </cfRule>
  </conditionalFormatting>
  <conditionalFormatting sqref="P119:Q119">
    <cfRule type="cellIs" dxfId="144"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E150"/>
  <sheetViews>
    <sheetView workbookViewId="0">
      <selection sqref="A1:I4"/>
    </sheetView>
  </sheetViews>
  <sheetFormatPr defaultRowHeight="15"/>
  <cols>
    <col min="1" max="1" width="7.7109375" style="1" customWidth="1"/>
    <col min="2" max="5" width="7.7109375" style="2" customWidth="1"/>
    <col min="6" max="9" width="3.7109375" style="2" customWidth="1"/>
    <col min="10" max="20" width="6.7109375" style="1" customWidth="1"/>
    <col min="21" max="21" width="3.140625" customWidth="1"/>
    <col min="22" max="42" width="4.28515625" hidden="1" customWidth="1"/>
    <col min="43" max="45" width="9.140625" style="4" hidden="1" customWidth="1"/>
    <col min="46" max="55" width="9.140625" hidden="1" customWidth="1"/>
    <col min="56" max="56" width="9.5703125" hidden="1" customWidth="1"/>
    <col min="57" max="57" width="9.140625" hidden="1" customWidth="1"/>
  </cols>
  <sheetData>
    <row r="1" spans="1:57" ht="9.75" customHeight="1">
      <c r="A1" s="298" t="s">
        <v>0</v>
      </c>
      <c r="B1" s="299"/>
      <c r="C1" s="299"/>
      <c r="D1" s="299"/>
      <c r="E1" s="299"/>
      <c r="F1" s="299"/>
      <c r="G1" s="299"/>
      <c r="H1" s="299"/>
      <c r="I1" s="300"/>
      <c r="J1" s="203" t="s">
        <v>1</v>
      </c>
      <c r="K1" s="204">
        <v>100</v>
      </c>
      <c r="L1" s="23" t="s">
        <v>3</v>
      </c>
      <c r="M1" s="203"/>
      <c r="N1" s="207">
        <f>'Frumskjal Má Ekki Eyða'!N1</f>
        <v>1588.99</v>
      </c>
      <c r="O1" s="9" t="s">
        <v>10</v>
      </c>
      <c r="P1" s="203"/>
      <c r="Q1" s="23" t="s">
        <v>12</v>
      </c>
      <c r="R1" s="208">
        <f>'Frumskjal Má Ekki Eyða'!R1</f>
        <v>37.130000000000003</v>
      </c>
      <c r="S1" s="209">
        <f>'Frumskjal Má Ekki Eyða'!S1</f>
        <v>0</v>
      </c>
      <c r="T1" s="210">
        <f>'Frumskjal Má Ekki Eyða'!T1</f>
        <v>336035</v>
      </c>
      <c r="U1" s="37"/>
      <c r="V1" t="s">
        <v>45</v>
      </c>
      <c r="W1" t="s">
        <v>46</v>
      </c>
      <c r="X1" t="s">
        <v>47</v>
      </c>
      <c r="Y1" t="s">
        <v>57</v>
      </c>
      <c r="Z1" t="s">
        <v>48</v>
      </c>
      <c r="AA1" t="s">
        <v>49</v>
      </c>
      <c r="AB1" t="s">
        <v>50</v>
      </c>
      <c r="AC1" t="s">
        <v>53</v>
      </c>
      <c r="AD1" t="s">
        <v>54</v>
      </c>
      <c r="AE1" t="s">
        <v>55</v>
      </c>
      <c r="AF1" t="s">
        <v>56</v>
      </c>
      <c r="AG1" t="s">
        <v>59</v>
      </c>
      <c r="AH1" t="s">
        <v>58</v>
      </c>
      <c r="AI1" t="s">
        <v>60</v>
      </c>
      <c r="AJ1" t="s">
        <v>61</v>
      </c>
      <c r="AK1" t="s">
        <v>62</v>
      </c>
      <c r="AL1" t="s">
        <v>63</v>
      </c>
      <c r="AM1" t="s">
        <v>64</v>
      </c>
      <c r="AN1" t="s">
        <v>65</v>
      </c>
      <c r="AO1" t="s">
        <v>51</v>
      </c>
      <c r="AP1" t="s">
        <v>52</v>
      </c>
      <c r="AQ1" s="4" t="s">
        <v>67</v>
      </c>
      <c r="AR1" s="4" t="s">
        <v>68</v>
      </c>
      <c r="AS1" s="4" t="s">
        <v>71</v>
      </c>
      <c r="AT1" s="4" t="s">
        <v>107</v>
      </c>
      <c r="AU1" s="4" t="s">
        <v>108</v>
      </c>
      <c r="AV1" s="4" t="s">
        <v>109</v>
      </c>
      <c r="AW1" s="4" t="s">
        <v>110</v>
      </c>
      <c r="AX1" s="4" t="s">
        <v>111</v>
      </c>
      <c r="AY1" s="4" t="s">
        <v>112</v>
      </c>
      <c r="AZ1" s="4" t="s">
        <v>113</v>
      </c>
      <c r="BA1" s="4" t="s">
        <v>114</v>
      </c>
      <c r="BB1" s="4" t="s">
        <v>115</v>
      </c>
      <c r="BC1" s="4" t="s">
        <v>119</v>
      </c>
      <c r="BD1" s="4" t="s">
        <v>120</v>
      </c>
      <c r="BE1" s="4" t="s">
        <v>128</v>
      </c>
    </row>
    <row r="2" spans="1:57" ht="9.9499999999999993" customHeight="1">
      <c r="A2" s="301"/>
      <c r="B2" s="302"/>
      <c r="C2" s="302"/>
      <c r="D2" s="302"/>
      <c r="E2" s="302"/>
      <c r="F2" s="302"/>
      <c r="G2" s="302"/>
      <c r="H2" s="302"/>
      <c r="I2" s="303"/>
      <c r="J2" s="5" t="s">
        <v>2</v>
      </c>
      <c r="K2" s="205">
        <f>K1*1.7333</f>
        <v>173.33</v>
      </c>
      <c r="L2" s="24" t="s">
        <v>4</v>
      </c>
      <c r="M2" s="196">
        <f>'Frumskjal Má Ekki Eyða'!M2</f>
        <v>33</v>
      </c>
      <c r="N2" s="197">
        <f>N$1*M2/100</f>
        <v>524.36670000000004</v>
      </c>
      <c r="O2" s="211">
        <f>'Frumskjal Má Ekki Eyða'!O2</f>
        <v>0.70833333333333337</v>
      </c>
      <c r="P2" s="5"/>
      <c r="Q2" s="24" t="s">
        <v>13</v>
      </c>
      <c r="R2" s="212">
        <f>'Frumskjal Má Ekki Eyða'!R2</f>
        <v>38.35</v>
      </c>
      <c r="S2" s="213">
        <f>'Frumskjal Má Ekki Eyða'!S2</f>
        <v>336036</v>
      </c>
      <c r="T2" s="214">
        <f>'Frumskjal Má Ekki Eyða'!T2</f>
        <v>836990</v>
      </c>
      <c r="U2" s="38"/>
    </row>
    <row r="3" spans="1:57" ht="9.9499999999999993" customHeight="1">
      <c r="A3" s="301"/>
      <c r="B3" s="302"/>
      <c r="C3" s="302"/>
      <c r="D3" s="302"/>
      <c r="E3" s="302"/>
      <c r="F3" s="302"/>
      <c r="G3" s="302"/>
      <c r="H3" s="302"/>
      <c r="I3" s="303"/>
      <c r="J3" s="5" t="s">
        <v>118</v>
      </c>
      <c r="K3" s="206">
        <v>0.70833333333333337</v>
      </c>
      <c r="L3" s="24" t="s">
        <v>5</v>
      </c>
      <c r="M3" s="196">
        <f>'Frumskjal Má Ekki Eyða'!M3</f>
        <v>45</v>
      </c>
      <c r="N3" s="197">
        <f t="shared" ref="N3:N7" si="0">N$1*M3/100</f>
        <v>715.04550000000006</v>
      </c>
      <c r="O3" s="211">
        <f>'Frumskjal Má Ekki Eyða'!O3</f>
        <v>1</v>
      </c>
      <c r="P3" s="5"/>
      <c r="Q3" s="24" t="s">
        <v>14</v>
      </c>
      <c r="R3" s="212">
        <f>'Frumskjal Má Ekki Eyða'!R3</f>
        <v>46.25</v>
      </c>
      <c r="S3" s="213">
        <f>'Frumskjal Má Ekki Eyða'!S3</f>
        <v>836991</v>
      </c>
      <c r="T3" s="215"/>
      <c r="U3" s="38"/>
    </row>
    <row r="4" spans="1:57" ht="9.9499999999999993" customHeight="1">
      <c r="A4" s="304"/>
      <c r="B4" s="305"/>
      <c r="C4" s="305"/>
      <c r="D4" s="305"/>
      <c r="E4" s="305"/>
      <c r="F4" s="305"/>
      <c r="G4" s="305"/>
      <c r="H4" s="305"/>
      <c r="I4" s="306"/>
      <c r="J4" s="11"/>
      <c r="K4" s="11"/>
      <c r="L4" s="24"/>
      <c r="M4" s="5"/>
      <c r="N4" s="197"/>
      <c r="O4" s="201"/>
      <c r="P4" s="5"/>
      <c r="Q4" s="25" t="s">
        <v>15</v>
      </c>
      <c r="R4" s="216">
        <f>'Frumskjal Má Ekki Eyða'!R4</f>
        <v>51920</v>
      </c>
      <c r="S4" s="217"/>
      <c r="T4" s="218"/>
      <c r="U4" s="38"/>
    </row>
    <row r="5" spans="1:57" ht="9.9499999999999993" customHeight="1" thickBot="1">
      <c r="A5" s="10"/>
      <c r="B5" s="58"/>
      <c r="C5" s="58"/>
      <c r="D5" s="58"/>
      <c r="E5" s="58"/>
      <c r="F5" s="58"/>
      <c r="G5" s="58"/>
      <c r="H5" s="58"/>
      <c r="I5" s="58"/>
      <c r="J5" s="11"/>
      <c r="K5" s="11"/>
      <c r="L5" s="24" t="s">
        <v>6</v>
      </c>
      <c r="M5" s="196">
        <v>180</v>
      </c>
      <c r="N5" s="197">
        <f t="shared" ref="N5:N6" si="1">N$1*M5/100</f>
        <v>2860.1820000000002</v>
      </c>
      <c r="O5" s="229" t="s">
        <v>132</v>
      </c>
      <c r="P5" s="5"/>
      <c r="Q5" s="23" t="s">
        <v>16</v>
      </c>
      <c r="R5" s="219">
        <f>'Frumskjal Má Ekki Eyða'!R5</f>
        <v>4</v>
      </c>
      <c r="S5" s="220"/>
      <c r="T5" s="220"/>
      <c r="U5" s="38"/>
    </row>
    <row r="6" spans="1:57" ht="9.9499999999999993" customHeight="1" thickTop="1" thickBot="1">
      <c r="A6" s="331" t="s">
        <v>27</v>
      </c>
      <c r="B6" s="313"/>
      <c r="C6" s="313"/>
      <c r="D6" s="313" t="s">
        <v>28</v>
      </c>
      <c r="E6" s="313"/>
      <c r="F6" s="313"/>
      <c r="G6" s="313"/>
      <c r="H6" s="295" t="s">
        <v>41</v>
      </c>
      <c r="I6" s="296"/>
      <c r="J6" s="297"/>
      <c r="K6" s="11"/>
      <c r="L6" s="195" t="s">
        <v>7</v>
      </c>
      <c r="M6" s="198">
        <v>180</v>
      </c>
      <c r="N6" s="199">
        <f t="shared" si="1"/>
        <v>2860.1820000000002</v>
      </c>
      <c r="O6" s="200">
        <f>'Frumskjal Má Ekki Eyða'!O6</f>
        <v>1</v>
      </c>
      <c r="P6" s="5"/>
      <c r="Q6" s="24" t="s">
        <v>80</v>
      </c>
      <c r="R6" s="221">
        <f>'Frumskjal Má Ekki Eyða'!R6</f>
        <v>1</v>
      </c>
      <c r="S6" s="220"/>
      <c r="T6" s="220"/>
      <c r="U6" s="38"/>
    </row>
    <row r="7" spans="1:57" ht="9.9499999999999993" customHeight="1" thickTop="1">
      <c r="A7" s="307" t="s">
        <v>29</v>
      </c>
      <c r="B7" s="308"/>
      <c r="C7" s="308" t="s">
        <v>37</v>
      </c>
      <c r="D7" s="308"/>
      <c r="E7" s="308" t="s">
        <v>38</v>
      </c>
      <c r="F7" s="308"/>
      <c r="G7" s="308"/>
      <c r="H7" s="3"/>
      <c r="I7" s="5"/>
      <c r="J7" s="5"/>
      <c r="K7" s="11"/>
      <c r="L7" s="24" t="s">
        <v>8</v>
      </c>
      <c r="M7" s="196">
        <f>'Frumskjal Má Ekki Eyða'!M7</f>
        <v>238.33</v>
      </c>
      <c r="N7" s="197">
        <f t="shared" si="0"/>
        <v>3787.039867</v>
      </c>
      <c r="O7" s="201"/>
      <c r="P7" s="5"/>
      <c r="Q7" s="24" t="s">
        <v>17</v>
      </c>
      <c r="R7" s="222">
        <f>'Frumskjal Má Ekki Eyða'!R7</f>
        <v>800</v>
      </c>
      <c r="S7" s="220"/>
      <c r="T7" s="220"/>
      <c r="U7" s="38"/>
    </row>
    <row r="8" spans="1:57" ht="9.9499999999999993" customHeight="1">
      <c r="A8" s="307" t="s">
        <v>39</v>
      </c>
      <c r="B8" s="308"/>
      <c r="C8" s="308" t="s">
        <v>30</v>
      </c>
      <c r="D8" s="308"/>
      <c r="E8" s="308" t="s">
        <v>31</v>
      </c>
      <c r="F8" s="308"/>
      <c r="G8" s="308"/>
      <c r="H8" s="3"/>
      <c r="I8" s="5"/>
      <c r="J8" s="5"/>
      <c r="K8" s="11"/>
      <c r="L8" s="24" t="s">
        <v>9</v>
      </c>
      <c r="M8" s="196">
        <f>'Frumskjal Má Ekki Eyða'!M8</f>
        <v>10.17</v>
      </c>
      <c r="N8" s="197" t="s">
        <v>11</v>
      </c>
      <c r="O8" s="223">
        <f>'Frumskjal Má Ekki Eyða'!O8</f>
        <v>0</v>
      </c>
      <c r="P8" s="5"/>
      <c r="Q8" s="23" t="s">
        <v>69</v>
      </c>
      <c r="R8" s="224"/>
      <c r="S8" s="224"/>
      <c r="T8" s="219">
        <f>'Frumskjal Má Ekki Eyða'!T8</f>
        <v>11</v>
      </c>
      <c r="U8" s="38"/>
    </row>
    <row r="9" spans="1:57" ht="9.9499999999999993" customHeight="1" thickBot="1">
      <c r="A9" s="328" t="s">
        <v>32</v>
      </c>
      <c r="B9" s="329"/>
      <c r="C9" s="329" t="s">
        <v>33</v>
      </c>
      <c r="D9" s="329"/>
      <c r="E9" s="329" t="s">
        <v>34</v>
      </c>
      <c r="F9" s="329"/>
      <c r="G9" s="308"/>
      <c r="H9" s="3"/>
      <c r="I9" s="5"/>
      <c r="J9" s="5"/>
      <c r="K9" s="11"/>
      <c r="L9" s="25" t="s">
        <v>40</v>
      </c>
      <c r="M9" s="41"/>
      <c r="N9" s="41"/>
      <c r="O9" s="202">
        <f>'Frumskjal Má Ekki Eyða'!O9</f>
        <v>40</v>
      </c>
      <c r="P9" s="5"/>
      <c r="Q9" s="25" t="s">
        <v>70</v>
      </c>
      <c r="R9" s="225"/>
      <c r="S9" s="225"/>
      <c r="T9" s="222">
        <f>'Frumskjal Má Ekki Eyða'!T9</f>
        <v>13</v>
      </c>
      <c r="U9" s="38"/>
    </row>
    <row r="10" spans="1:57" ht="9.9499999999999993" customHeight="1" thickBot="1">
      <c r="A10" s="10"/>
      <c r="B10" s="58"/>
      <c r="C10" s="58"/>
      <c r="D10" s="58"/>
      <c r="E10" s="6"/>
      <c r="F10" s="39" t="s">
        <v>66</v>
      </c>
      <c r="G10" s="3"/>
      <c r="H10" s="3"/>
      <c r="I10" s="5"/>
      <c r="J10" s="5"/>
      <c r="K10" s="11"/>
      <c r="L10" s="11"/>
      <c r="M10" s="11"/>
      <c r="N10" s="11"/>
      <c r="O10" s="11"/>
      <c r="P10" s="11"/>
      <c r="Q10" s="11"/>
      <c r="R10" s="15"/>
      <c r="S10" s="15"/>
      <c r="T10" s="15"/>
      <c r="U10" s="38"/>
    </row>
    <row r="11" spans="1:57" ht="12" customHeight="1">
      <c r="A11" s="12" t="s">
        <v>19</v>
      </c>
      <c r="B11" s="59" t="s">
        <v>20</v>
      </c>
      <c r="C11" s="59" t="s">
        <v>21</v>
      </c>
      <c r="D11" s="59" t="s">
        <v>22</v>
      </c>
      <c r="E11" s="59" t="s">
        <v>23</v>
      </c>
      <c r="F11" s="44">
        <v>1</v>
      </c>
      <c r="G11" s="44"/>
      <c r="H11" s="44"/>
      <c r="I11" s="59"/>
      <c r="J11" s="60" t="s">
        <v>35</v>
      </c>
      <c r="K11" s="60" t="s">
        <v>24</v>
      </c>
      <c r="L11" s="60" t="s">
        <v>25</v>
      </c>
      <c r="M11" s="60" t="s">
        <v>4</v>
      </c>
      <c r="N11" s="60" t="s">
        <v>36</v>
      </c>
      <c r="O11" s="60" t="s">
        <v>26</v>
      </c>
      <c r="P11" s="46" t="s">
        <v>43</v>
      </c>
      <c r="Q11" s="47" t="s">
        <v>8</v>
      </c>
      <c r="R11" s="327" t="s">
        <v>44</v>
      </c>
      <c r="S11" s="327"/>
      <c r="T11" s="327"/>
      <c r="U11" s="42"/>
    </row>
    <row r="12" spans="1:57" ht="9" customHeight="1">
      <c r="A12" s="62">
        <f>B12</f>
        <v>42936</v>
      </c>
      <c r="B12" s="63">
        <f>'Frumskjal Má Ekki Eyða'!B12</f>
        <v>42936</v>
      </c>
      <c r="C12" s="64">
        <f t="shared" ref="C12:C25" si="2">B12+F12</f>
        <v>42936</v>
      </c>
      <c r="D12" s="65">
        <v>0</v>
      </c>
      <c r="E12" s="66">
        <f t="shared" ref="E12:E25" si="3">D12</f>
        <v>0</v>
      </c>
      <c r="F12" s="67">
        <v>0</v>
      </c>
      <c r="G12" s="68">
        <v>1</v>
      </c>
      <c r="H12" s="68"/>
      <c r="I12" s="69"/>
      <c r="J12" s="70">
        <f>((C12+E12)-(B12+D12))*24</f>
        <v>0</v>
      </c>
      <c r="K12" s="70">
        <f>IF(OR(G12=4,G12&gt;=8)=TRUE,0,J12)</f>
        <v>0</v>
      </c>
      <c r="L12" s="70">
        <f t="shared" ref="L12:L25" si="4">IF(J12-(O12+N12+M12+P12+Q12)&lt;0,0,J12-(O12+N12+M12+P12+Q12))</f>
        <v>0</v>
      </c>
      <c r="M12" s="70">
        <f t="shared" ref="M12:M25" si="5">IF(Q12+P12&gt;0,0,IF(K12-J12&gt;$O$9,0,IF((B12+D12)&gt;(B12+$O$2),J12-O12-N12,IF(((((C12+E12)*24)-((B12+$O$2)*24)))-O12-N12&gt;0,((((C12+E12)*24)-((B12+$O$2)*24)))-O12-N12,0))))</f>
        <v>0</v>
      </c>
      <c r="N12" s="70" t="b">
        <f t="shared" ref="N12:N25" si="6">IF(Q12+P12&gt;0,0,IF(K12-J12&gt;$O$9,0,IF(WEEKDAY(A12,2)&gt;5,J12-O12,IF((B12+D12)&gt;(B12+$O$3),J12-O12,IF(((C12+E12)&gt;(B12+$O$3)),IF(((((C12+E12)-(B12+$O$3))*24)-O12)&gt;0,(((C12+E12)-(B12+$O$3))*24)-O12,0))))))</f>
        <v>0</v>
      </c>
      <c r="O12" s="70">
        <f t="shared" ref="O12:O25" si="7">IF(Q12+P12&gt;0,0,IF((K12-J12)&gt;=$O$9,J12,IF(K12&gt;$O$9,K12-$O$9,0)))</f>
        <v>0</v>
      </c>
      <c r="P12" s="70">
        <f t="shared" ref="P12:P25" si="8">IF(G12=2,J12,0)</f>
        <v>0</v>
      </c>
      <c r="Q12" s="70">
        <f t="shared" ref="Q12:Q25" si="9">IF(G12=3,J12,0)</f>
        <v>0</v>
      </c>
      <c r="R12" s="71"/>
      <c r="S12" s="71"/>
      <c r="T12" s="71"/>
      <c r="U12" s="72"/>
      <c r="V12">
        <f t="shared" ref="V12:Y25" si="10">IF($G12=1,L12,0)</f>
        <v>0</v>
      </c>
      <c r="W12">
        <f t="shared" si="10"/>
        <v>0</v>
      </c>
      <c r="X12" t="b">
        <f t="shared" si="10"/>
        <v>0</v>
      </c>
      <c r="Y12">
        <f t="shared" si="10"/>
        <v>0</v>
      </c>
      <c r="Z12">
        <f t="shared" ref="Z12:Z25" si="11">IF($G12=2,P12,0)</f>
        <v>0</v>
      </c>
      <c r="AA12">
        <f t="shared" ref="AA12:AA25" si="12">IF($G12=3,Q12,0)</f>
        <v>0</v>
      </c>
      <c r="AB12">
        <f t="shared" ref="AB12:AB25" si="13">IF($G12=4,H12,0)</f>
        <v>0</v>
      </c>
      <c r="AC12">
        <f t="shared" ref="AC12:AF25" si="14">IF($G12=5,L12,0)</f>
        <v>0</v>
      </c>
      <c r="AD12">
        <f t="shared" si="14"/>
        <v>0</v>
      </c>
      <c r="AE12">
        <f t="shared" si="14"/>
        <v>0</v>
      </c>
      <c r="AF12">
        <f t="shared" si="14"/>
        <v>0</v>
      </c>
      <c r="AG12">
        <f t="shared" ref="AG12:AJ25" si="15">IF($G12=6,L12,0)</f>
        <v>0</v>
      </c>
      <c r="AH12">
        <f t="shared" si="15"/>
        <v>0</v>
      </c>
      <c r="AI12">
        <f t="shared" si="15"/>
        <v>0</v>
      </c>
      <c r="AJ12">
        <f t="shared" si="15"/>
        <v>0</v>
      </c>
      <c r="AK12">
        <f t="shared" ref="AK12:AN25" si="16">IF($G12=7,L12,0)</f>
        <v>0</v>
      </c>
      <c r="AL12">
        <f t="shared" si="16"/>
        <v>0</v>
      </c>
      <c r="AM12">
        <f t="shared" si="16"/>
        <v>0</v>
      </c>
      <c r="AN12">
        <f t="shared" si="16"/>
        <v>0</v>
      </c>
      <c r="AO12">
        <f t="shared" ref="AO12:AO25" si="17">IF($G12=8,H12,0)</f>
        <v>0</v>
      </c>
      <c r="AP12">
        <f t="shared" ref="AP12:AP25" si="18">IF($G12=9,H12,0)</f>
        <v>0</v>
      </c>
      <c r="AS12" s="4">
        <f t="shared" ref="AS12:AS25" si="19">IF(AND(G12&gt;=1,G12&lt;=3)=TRUE,J12,0)</f>
        <v>0</v>
      </c>
      <c r="AT12">
        <f>IF(AND(G12=1,J12&gt;0)=TRUE,1,0)</f>
        <v>0</v>
      </c>
      <c r="AU12">
        <f t="shared" ref="AU12" si="20">IF(G12=2,1,0)</f>
        <v>0</v>
      </c>
      <c r="AV12">
        <f t="shared" ref="AV12" si="21">IF(G12=3,1,0)</f>
        <v>0</v>
      </c>
      <c r="AW12">
        <f t="shared" ref="AW12" si="22">IF(G12=4,1,0)</f>
        <v>0</v>
      </c>
      <c r="AX12">
        <f t="shared" ref="AX12" si="23">IF(G12=5,1,0)</f>
        <v>0</v>
      </c>
      <c r="AY12">
        <f t="shared" ref="AY12" si="24">IF(G12=6,1,0)</f>
        <v>0</v>
      </c>
      <c r="AZ12">
        <f t="shared" ref="AZ12" si="25">IF(G12=7,1,0)</f>
        <v>0</v>
      </c>
      <c r="BA12">
        <f t="shared" ref="BA12" si="26">IF(G12=8,1,0)</f>
        <v>0</v>
      </c>
      <c r="BB12">
        <f t="shared" ref="BB12" si="27">IF(G12=9,1,0)</f>
        <v>0</v>
      </c>
      <c r="BD12" s="50"/>
      <c r="BE12" s="51"/>
    </row>
    <row r="13" spans="1:57" ht="9" customHeight="1">
      <c r="A13" s="105">
        <f>B12</f>
        <v>42936</v>
      </c>
      <c r="B13" s="106">
        <f>C12</f>
        <v>42936</v>
      </c>
      <c r="C13" s="106">
        <f t="shared" si="2"/>
        <v>42936</v>
      </c>
      <c r="D13" s="107">
        <v>0</v>
      </c>
      <c r="E13" s="108">
        <f t="shared" si="3"/>
        <v>0</v>
      </c>
      <c r="F13" s="109">
        <v>0</v>
      </c>
      <c r="G13" s="110">
        <v>1</v>
      </c>
      <c r="H13" s="110"/>
      <c r="I13" s="111"/>
      <c r="J13" s="112">
        <f t="shared" ref="J13:J25" si="28">((C13+E13)-(B13+D13))*24</f>
        <v>0</v>
      </c>
      <c r="K13" s="112">
        <f t="shared" ref="K13:K25" si="29">IF(OR(G13=4,G13&gt;=8)=TRUE,K12,K12+J13)</f>
        <v>0</v>
      </c>
      <c r="L13" s="112">
        <f t="shared" si="4"/>
        <v>0</v>
      </c>
      <c r="M13" s="112">
        <f t="shared" si="5"/>
        <v>0</v>
      </c>
      <c r="N13" s="112" t="b">
        <f t="shared" si="6"/>
        <v>0</v>
      </c>
      <c r="O13" s="112">
        <f t="shared" si="7"/>
        <v>0</v>
      </c>
      <c r="P13" s="112">
        <f t="shared" si="8"/>
        <v>0</v>
      </c>
      <c r="Q13" s="112">
        <f t="shared" si="9"/>
        <v>0</v>
      </c>
      <c r="R13" s="113"/>
      <c r="S13" s="113"/>
      <c r="T13" s="113"/>
      <c r="U13" s="114"/>
      <c r="V13">
        <f t="shared" si="10"/>
        <v>0</v>
      </c>
      <c r="W13">
        <f t="shared" si="10"/>
        <v>0</v>
      </c>
      <c r="X13" t="b">
        <f t="shared" si="10"/>
        <v>0</v>
      </c>
      <c r="Y13">
        <f t="shared" si="10"/>
        <v>0</v>
      </c>
      <c r="Z13">
        <f t="shared" si="11"/>
        <v>0</v>
      </c>
      <c r="AA13">
        <f t="shared" si="12"/>
        <v>0</v>
      </c>
      <c r="AB13">
        <f t="shared" si="13"/>
        <v>0</v>
      </c>
      <c r="AC13">
        <f t="shared" si="14"/>
        <v>0</v>
      </c>
      <c r="AD13">
        <f t="shared" si="14"/>
        <v>0</v>
      </c>
      <c r="AE13">
        <f t="shared" si="14"/>
        <v>0</v>
      </c>
      <c r="AF13">
        <f t="shared" si="14"/>
        <v>0</v>
      </c>
      <c r="AG13">
        <f t="shared" si="15"/>
        <v>0</v>
      </c>
      <c r="AH13">
        <f t="shared" si="15"/>
        <v>0</v>
      </c>
      <c r="AI13">
        <f t="shared" si="15"/>
        <v>0</v>
      </c>
      <c r="AJ13">
        <f t="shared" si="15"/>
        <v>0</v>
      </c>
      <c r="AK13">
        <f t="shared" si="16"/>
        <v>0</v>
      </c>
      <c r="AL13">
        <f t="shared" si="16"/>
        <v>0</v>
      </c>
      <c r="AM13">
        <f t="shared" si="16"/>
        <v>0</v>
      </c>
      <c r="AN13">
        <f t="shared" si="16"/>
        <v>0</v>
      </c>
      <c r="AO13">
        <f t="shared" si="17"/>
        <v>0</v>
      </c>
      <c r="AP13">
        <f t="shared" si="18"/>
        <v>0</v>
      </c>
      <c r="AQ13" s="4">
        <f>IF(G13=0,0,IF(OR(G12&gt;=4,G13&gt;=4)=TRUE,0,IF(AND(J12=0,J13=0)=TRUE,0,IF((AS12+AS13)&lt;=$T$9,0,IF((AS12+AS13)&gt;$T$9,IF(J13=0,IF(((C12+E12)*24)+$T$8&gt;(B14+D12)*24,IF(((((C12+E12)*24)+$T$8)-((B14+D12)*24)-AR14)&gt;0,(((C12+E12)*24)+$T$8)-((B14+D12)*24)-AR14,IF(((C13+E13)*24)+$T$8&gt;(B14+D12)*24,IF(((((C13+E13)*24)+$T$8)-((B14+D12)*24)-AR14)&gt;0,(((C13+E13)*24)+$T$8)-((B14+D12)*24)-AR14,0))))))))))</f>
        <v>0</v>
      </c>
      <c r="AS13" s="4">
        <f t="shared" si="19"/>
        <v>0</v>
      </c>
      <c r="AT13">
        <f>IF(AT12=1,0,IF(AND(G13=1,J13&gt;0)=TRUE,1,0))</f>
        <v>0</v>
      </c>
      <c r="AU13">
        <f>IF(AU12=1,0,IF(G13=2,1,0))</f>
        <v>0</v>
      </c>
      <c r="AV13">
        <f>IF(AV12=1,0,IF(G13=3,1,0))</f>
        <v>0</v>
      </c>
      <c r="AW13">
        <f>IF(AW12=1,0,IF(G13=4,1,0))</f>
        <v>0</v>
      </c>
      <c r="AX13">
        <f>IF(AX12=1,0,IF(G13=5,1,0))</f>
        <v>0</v>
      </c>
      <c r="AY13">
        <f>IF(AY12=1,0,IF(G13=6,1,0))</f>
        <v>0</v>
      </c>
      <c r="AZ13">
        <f>IF(AZ12=1,0,IF(G13=7,1,0))</f>
        <v>0</v>
      </c>
      <c r="BA13">
        <f>IF(BA12=1,0,IF(G13=8,1,0))</f>
        <v>0</v>
      </c>
      <c r="BB13">
        <f>IF(BB12=1,0,IF(G13=9,1,0))</f>
        <v>0</v>
      </c>
      <c r="BC13">
        <f>IF(J12+J13&gt;0,1,0)</f>
        <v>0</v>
      </c>
      <c r="BD13">
        <f>IF(BC13&gt;13,1,0)</f>
        <v>0</v>
      </c>
      <c r="BE13">
        <f>IF($J12+$J13&gt;0,1,0)</f>
        <v>0</v>
      </c>
    </row>
    <row r="14" spans="1:57" ht="9" customHeight="1">
      <c r="A14" s="73">
        <f t="shared" ref="A14:A22" si="30">B14</f>
        <v>42937</v>
      </c>
      <c r="B14" s="74">
        <f>B12+1</f>
        <v>42937</v>
      </c>
      <c r="C14" s="74">
        <f t="shared" si="2"/>
        <v>42937</v>
      </c>
      <c r="D14" s="75">
        <v>0</v>
      </c>
      <c r="E14" s="76">
        <f t="shared" si="3"/>
        <v>0</v>
      </c>
      <c r="F14" s="77">
        <v>0</v>
      </c>
      <c r="G14" s="78">
        <v>1</v>
      </c>
      <c r="H14" s="78"/>
      <c r="I14" s="79"/>
      <c r="J14" s="80">
        <f t="shared" si="28"/>
        <v>0</v>
      </c>
      <c r="K14" s="80">
        <f t="shared" si="29"/>
        <v>0</v>
      </c>
      <c r="L14" s="80">
        <f t="shared" si="4"/>
        <v>0</v>
      </c>
      <c r="M14" s="80">
        <f t="shared" si="5"/>
        <v>0</v>
      </c>
      <c r="N14" s="80" t="b">
        <f t="shared" si="6"/>
        <v>0</v>
      </c>
      <c r="O14" s="80">
        <f t="shared" si="7"/>
        <v>0</v>
      </c>
      <c r="P14" s="80">
        <f t="shared" si="8"/>
        <v>0</v>
      </c>
      <c r="Q14" s="80">
        <f t="shared" si="9"/>
        <v>0</v>
      </c>
      <c r="R14" s="81"/>
      <c r="S14" s="81"/>
      <c r="T14" s="81"/>
      <c r="U14" s="82"/>
      <c r="V14">
        <f t="shared" si="10"/>
        <v>0</v>
      </c>
      <c r="W14">
        <f t="shared" si="10"/>
        <v>0</v>
      </c>
      <c r="X14" t="b">
        <f t="shared" si="10"/>
        <v>0</v>
      </c>
      <c r="Y14">
        <f t="shared" si="10"/>
        <v>0</v>
      </c>
      <c r="Z14">
        <f t="shared" si="11"/>
        <v>0</v>
      </c>
      <c r="AA14">
        <f t="shared" si="12"/>
        <v>0</v>
      </c>
      <c r="AB14">
        <f t="shared" si="13"/>
        <v>0</v>
      </c>
      <c r="AC14">
        <f t="shared" si="14"/>
        <v>0</v>
      </c>
      <c r="AD14">
        <f t="shared" si="14"/>
        <v>0</v>
      </c>
      <c r="AE14">
        <f t="shared" si="14"/>
        <v>0</v>
      </c>
      <c r="AF14">
        <f t="shared" si="14"/>
        <v>0</v>
      </c>
      <c r="AG14">
        <f t="shared" si="15"/>
        <v>0</v>
      </c>
      <c r="AH14">
        <f t="shared" si="15"/>
        <v>0</v>
      </c>
      <c r="AI14">
        <f t="shared" si="15"/>
        <v>0</v>
      </c>
      <c r="AJ14">
        <f t="shared" si="15"/>
        <v>0</v>
      </c>
      <c r="AK14">
        <f t="shared" si="16"/>
        <v>0</v>
      </c>
      <c r="AL14">
        <f t="shared" si="16"/>
        <v>0</v>
      </c>
      <c r="AM14">
        <f t="shared" si="16"/>
        <v>0</v>
      </c>
      <c r="AN14">
        <f t="shared" si="16"/>
        <v>0</v>
      </c>
      <c r="AO14">
        <f t="shared" si="17"/>
        <v>0</v>
      </c>
      <c r="AP14">
        <f t="shared" si="18"/>
        <v>0</v>
      </c>
      <c r="AR14" s="4">
        <f>IF(G14=0,0,IF(OR(G12&gt;=4,G13&gt;=4)=TRUE,0,IF(J14=0,0,IF(AND(J13&gt;0,(((B14+D14)-(C13+E13))*24)&lt;$T$8)=TRUE,$T$8-(((B14+D14)-(C13+E13))*24),IF(AND(J12&gt;0,(((B14+D14)-(C12+E12))*24)&lt;$T$8)=TRUE,$T$8-(((B14+D14)-(C12+E12))*24),0)))))</f>
        <v>0</v>
      </c>
      <c r="AS14" s="4">
        <f t="shared" si="19"/>
        <v>0</v>
      </c>
      <c r="AT14">
        <f>IF(AND(G14=1,J14&gt;0)=TRUE,1,0)</f>
        <v>0</v>
      </c>
      <c r="AU14">
        <f t="shared" ref="AU14" si="31">IF(G14=2,1,0)</f>
        <v>0</v>
      </c>
      <c r="AV14">
        <f t="shared" ref="AV14" si="32">IF(G14=3,1,0)</f>
        <v>0</v>
      </c>
      <c r="AW14">
        <f t="shared" ref="AW14" si="33">IF(G14=4,1,0)</f>
        <v>0</v>
      </c>
      <c r="AX14">
        <f t="shared" ref="AX14" si="34">IF(G14=5,1,0)</f>
        <v>0</v>
      </c>
      <c r="AY14">
        <f t="shared" ref="AY14" si="35">IF(G14=6,1,0)</f>
        <v>0</v>
      </c>
      <c r="AZ14">
        <f t="shared" ref="AZ14" si="36">IF(G14=7,1,0)</f>
        <v>0</v>
      </c>
      <c r="BA14">
        <f t="shared" ref="BA14" si="37">IF(G14=8,1,0)</f>
        <v>0</v>
      </c>
      <c r="BB14">
        <f t="shared" ref="BB14" si="38">IF(G14=9,1,0)</f>
        <v>0</v>
      </c>
    </row>
    <row r="15" spans="1:57" ht="9" customHeight="1">
      <c r="A15" s="105">
        <f>B14</f>
        <v>42937</v>
      </c>
      <c r="B15" s="106">
        <f>C14</f>
        <v>42937</v>
      </c>
      <c r="C15" s="106">
        <f t="shared" si="2"/>
        <v>42937</v>
      </c>
      <c r="D15" s="107">
        <v>0</v>
      </c>
      <c r="E15" s="108">
        <f t="shared" si="3"/>
        <v>0</v>
      </c>
      <c r="F15" s="109">
        <v>0</v>
      </c>
      <c r="G15" s="110">
        <v>1</v>
      </c>
      <c r="H15" s="110"/>
      <c r="I15" s="111"/>
      <c r="J15" s="112">
        <f t="shared" si="28"/>
        <v>0</v>
      </c>
      <c r="K15" s="112">
        <f t="shared" si="29"/>
        <v>0</v>
      </c>
      <c r="L15" s="112">
        <f t="shared" si="4"/>
        <v>0</v>
      </c>
      <c r="M15" s="112">
        <f t="shared" si="5"/>
        <v>0</v>
      </c>
      <c r="N15" s="112" t="b">
        <f t="shared" si="6"/>
        <v>0</v>
      </c>
      <c r="O15" s="112">
        <f t="shared" si="7"/>
        <v>0</v>
      </c>
      <c r="P15" s="112">
        <f t="shared" si="8"/>
        <v>0</v>
      </c>
      <c r="Q15" s="112">
        <f t="shared" si="9"/>
        <v>0</v>
      </c>
      <c r="R15" s="113"/>
      <c r="S15" s="113"/>
      <c r="T15" s="113"/>
      <c r="U15" s="114"/>
      <c r="V15">
        <f t="shared" si="10"/>
        <v>0</v>
      </c>
      <c r="W15">
        <f t="shared" si="10"/>
        <v>0</v>
      </c>
      <c r="X15" t="b">
        <f t="shared" si="10"/>
        <v>0</v>
      </c>
      <c r="Y15">
        <f t="shared" si="10"/>
        <v>0</v>
      </c>
      <c r="Z15">
        <f t="shared" si="11"/>
        <v>0</v>
      </c>
      <c r="AA15">
        <f t="shared" si="12"/>
        <v>0</v>
      </c>
      <c r="AB15">
        <f t="shared" si="13"/>
        <v>0</v>
      </c>
      <c r="AC15">
        <f t="shared" si="14"/>
        <v>0</v>
      </c>
      <c r="AD15">
        <f t="shared" si="14"/>
        <v>0</v>
      </c>
      <c r="AE15">
        <f t="shared" si="14"/>
        <v>0</v>
      </c>
      <c r="AF15">
        <f t="shared" si="14"/>
        <v>0</v>
      </c>
      <c r="AG15">
        <f t="shared" si="15"/>
        <v>0</v>
      </c>
      <c r="AH15">
        <f t="shared" si="15"/>
        <v>0</v>
      </c>
      <c r="AI15">
        <f t="shared" si="15"/>
        <v>0</v>
      </c>
      <c r="AJ15">
        <f t="shared" si="15"/>
        <v>0</v>
      </c>
      <c r="AK15">
        <f t="shared" si="16"/>
        <v>0</v>
      </c>
      <c r="AL15">
        <f t="shared" si="16"/>
        <v>0</v>
      </c>
      <c r="AM15">
        <f t="shared" si="16"/>
        <v>0</v>
      </c>
      <c r="AN15">
        <f t="shared" si="16"/>
        <v>0</v>
      </c>
      <c r="AO15">
        <f t="shared" si="17"/>
        <v>0</v>
      </c>
      <c r="AP15">
        <f t="shared" si="18"/>
        <v>0</v>
      </c>
      <c r="AQ15" s="4">
        <f t="shared" ref="AQ15" si="39">IF(G15=0,0,IF(OR(G14&gt;=4,G15&gt;=4)=TRUE,0,IF(AND(J14=0,J15=0)=TRUE,0,IF((AS14+AS15)&lt;=$T$9,0,IF((AS14+AS15)&gt;$T$9,IF(J15=0,IF(((C14+E14)*24)+$T$8&gt;(B16+D14)*24,IF(((((C14+E14)*24)+$T$8)-((B16+D14)*24)-AR16)&gt;0,(((C14+E14)*24)+$T$8)-((B16+D14)*24)-AR16,IF(((C15+E15)*24)+$T$8&gt;(B16+D14)*24,IF(((((C15+E15)*24)+$T$8)-((B16+D14)*24)-AR16)&gt;0,(((C15+E15)*24)+$T$8)-((B16+D14)*24)-AR16,0))))))))))</f>
        <v>0</v>
      </c>
      <c r="AS15" s="4">
        <f t="shared" si="19"/>
        <v>0</v>
      </c>
      <c r="AT15">
        <f>IF(AT14=1,0,IF(AND(G15=1,J15&gt;0)=TRUE,1,0))</f>
        <v>0</v>
      </c>
      <c r="AU15">
        <f>IF(AU14=1,0,IF(G15=2,1,0))</f>
        <v>0</v>
      </c>
      <c r="AV15">
        <f>IF(AV14=1,0,IF(G15=3,1,0))</f>
        <v>0</v>
      </c>
      <c r="AW15">
        <f>IF(AW14=1,0,IF(G15=4,1,0))</f>
        <v>0</v>
      </c>
      <c r="AX15">
        <f>IF(AX14=1,0,IF(G15=5,1,0))</f>
        <v>0</v>
      </c>
      <c r="AY15">
        <f>IF(AY14=1,0,IF(G15=6,1,0))</f>
        <v>0</v>
      </c>
      <c r="AZ15">
        <f>IF(AZ14=1,0,IF(G15=7,1,0))</f>
        <v>0</v>
      </c>
      <c r="BA15">
        <f>IF(BA14=1,0,IF(G15=8,1,0))</f>
        <v>0</v>
      </c>
      <c r="BB15">
        <f>IF(BB14=1,0,IF(G15=9,1,0))</f>
        <v>0</v>
      </c>
      <c r="BC15">
        <f>IF(J14+J15&gt;0,BC13+1,IF(BC13&lt;=6,0,BC13-6))</f>
        <v>0</v>
      </c>
      <c r="BD15">
        <f>IF(BC15&gt;13,1,0)</f>
        <v>0</v>
      </c>
      <c r="BE15">
        <f>IF($J14+$J15&gt;0,$BC13+1,0)</f>
        <v>0</v>
      </c>
    </row>
    <row r="16" spans="1:57" ht="9" customHeight="1">
      <c r="A16" s="73">
        <f t="shared" si="30"/>
        <v>42938</v>
      </c>
      <c r="B16" s="74">
        <f>B14+1</f>
        <v>42938</v>
      </c>
      <c r="C16" s="74">
        <f t="shared" si="2"/>
        <v>42938</v>
      </c>
      <c r="D16" s="75">
        <v>0</v>
      </c>
      <c r="E16" s="76">
        <f t="shared" si="3"/>
        <v>0</v>
      </c>
      <c r="F16" s="77">
        <v>0</v>
      </c>
      <c r="G16" s="78">
        <v>1</v>
      </c>
      <c r="H16" s="78"/>
      <c r="I16" s="79"/>
      <c r="J16" s="80">
        <f t="shared" si="28"/>
        <v>0</v>
      </c>
      <c r="K16" s="80">
        <f t="shared" si="29"/>
        <v>0</v>
      </c>
      <c r="L16" s="80">
        <f t="shared" si="4"/>
        <v>0</v>
      </c>
      <c r="M16" s="80">
        <f t="shared" si="5"/>
        <v>0</v>
      </c>
      <c r="N16" s="80">
        <f t="shared" si="6"/>
        <v>0</v>
      </c>
      <c r="O16" s="80">
        <f t="shared" si="7"/>
        <v>0</v>
      </c>
      <c r="P16" s="80">
        <f t="shared" si="8"/>
        <v>0</v>
      </c>
      <c r="Q16" s="80">
        <f t="shared" si="9"/>
        <v>0</v>
      </c>
      <c r="R16" s="81"/>
      <c r="S16" s="81"/>
      <c r="T16" s="81"/>
      <c r="U16" s="82"/>
      <c r="V16">
        <f t="shared" si="10"/>
        <v>0</v>
      </c>
      <c r="W16">
        <f t="shared" si="10"/>
        <v>0</v>
      </c>
      <c r="X16">
        <f t="shared" si="10"/>
        <v>0</v>
      </c>
      <c r="Y16">
        <f t="shared" si="10"/>
        <v>0</v>
      </c>
      <c r="Z16">
        <f t="shared" si="11"/>
        <v>0</v>
      </c>
      <c r="AA16">
        <f t="shared" si="12"/>
        <v>0</v>
      </c>
      <c r="AB16">
        <f t="shared" si="13"/>
        <v>0</v>
      </c>
      <c r="AC16">
        <f t="shared" si="14"/>
        <v>0</v>
      </c>
      <c r="AD16">
        <f t="shared" si="14"/>
        <v>0</v>
      </c>
      <c r="AE16">
        <f t="shared" si="14"/>
        <v>0</v>
      </c>
      <c r="AF16">
        <f t="shared" si="14"/>
        <v>0</v>
      </c>
      <c r="AG16">
        <f t="shared" si="15"/>
        <v>0</v>
      </c>
      <c r="AH16">
        <f t="shared" si="15"/>
        <v>0</v>
      </c>
      <c r="AI16">
        <f t="shared" si="15"/>
        <v>0</v>
      </c>
      <c r="AJ16">
        <f t="shared" si="15"/>
        <v>0</v>
      </c>
      <c r="AK16">
        <f t="shared" si="16"/>
        <v>0</v>
      </c>
      <c r="AL16">
        <f t="shared" si="16"/>
        <v>0</v>
      </c>
      <c r="AM16">
        <f t="shared" si="16"/>
        <v>0</v>
      </c>
      <c r="AN16">
        <f t="shared" si="16"/>
        <v>0</v>
      </c>
      <c r="AO16">
        <f t="shared" si="17"/>
        <v>0</v>
      </c>
      <c r="AP16">
        <f t="shared" si="18"/>
        <v>0</v>
      </c>
      <c r="AR16" s="4">
        <f>IF(G16=0,0,IF(OR(G14&gt;=4,G15&gt;=4)=TRUE,0,IF(J16=0,0,IF(AND(J15&gt;0,(((B16+D16)-(C15+E15))*24)&lt;$T$8)=TRUE,$T$8-(((B16+D16)-(C15+E15))*24),IF(AND(J14&gt;0,(((B16+D16)-(C14+E14))*24)&lt;$T$8)=TRUE,$T$8-(((B16+D16)-(C14+E14))*24),0)))))</f>
        <v>0</v>
      </c>
      <c r="AS16" s="4">
        <f t="shared" si="19"/>
        <v>0</v>
      </c>
      <c r="AT16">
        <f>IF(AND(G16=1,J16&gt;0)=TRUE,1,0)</f>
        <v>0</v>
      </c>
      <c r="AU16">
        <f t="shared" ref="AU16" si="40">IF(G16=2,1,0)</f>
        <v>0</v>
      </c>
      <c r="AV16">
        <f t="shared" ref="AV16" si="41">IF(G16=3,1,0)</f>
        <v>0</v>
      </c>
      <c r="AW16">
        <f t="shared" ref="AW16" si="42">IF(G16=4,1,0)</f>
        <v>0</v>
      </c>
      <c r="AX16">
        <f t="shared" ref="AX16" si="43">IF(G16=5,1,0)</f>
        <v>0</v>
      </c>
      <c r="AY16">
        <f t="shared" ref="AY16" si="44">IF(G16=6,1,0)</f>
        <v>0</v>
      </c>
      <c r="AZ16">
        <f t="shared" ref="AZ16" si="45">IF(G16=7,1,0)</f>
        <v>0</v>
      </c>
      <c r="BA16">
        <f t="shared" ref="BA16" si="46">IF(G16=8,1,0)</f>
        <v>0</v>
      </c>
      <c r="BB16">
        <f t="shared" ref="BB16" si="47">IF(G16=9,1,0)</f>
        <v>0</v>
      </c>
    </row>
    <row r="17" spans="1:57" ht="9" customHeight="1">
      <c r="A17" s="105">
        <f>B16</f>
        <v>42938</v>
      </c>
      <c r="B17" s="106">
        <f>C16</f>
        <v>42938</v>
      </c>
      <c r="C17" s="106">
        <f t="shared" si="2"/>
        <v>42938</v>
      </c>
      <c r="D17" s="107">
        <v>0</v>
      </c>
      <c r="E17" s="108">
        <f t="shared" si="3"/>
        <v>0</v>
      </c>
      <c r="F17" s="109">
        <v>0</v>
      </c>
      <c r="G17" s="110">
        <v>1</v>
      </c>
      <c r="H17" s="110"/>
      <c r="I17" s="111"/>
      <c r="J17" s="112">
        <f t="shared" si="28"/>
        <v>0</v>
      </c>
      <c r="K17" s="112">
        <f t="shared" si="29"/>
        <v>0</v>
      </c>
      <c r="L17" s="112">
        <f t="shared" si="4"/>
        <v>0</v>
      </c>
      <c r="M17" s="112">
        <f t="shared" si="5"/>
        <v>0</v>
      </c>
      <c r="N17" s="112">
        <f t="shared" si="6"/>
        <v>0</v>
      </c>
      <c r="O17" s="112">
        <f t="shared" si="7"/>
        <v>0</v>
      </c>
      <c r="P17" s="112">
        <f t="shared" si="8"/>
        <v>0</v>
      </c>
      <c r="Q17" s="112">
        <f t="shared" si="9"/>
        <v>0</v>
      </c>
      <c r="R17" s="113"/>
      <c r="S17" s="113"/>
      <c r="T17" s="113"/>
      <c r="U17" s="114"/>
      <c r="V17">
        <f t="shared" si="10"/>
        <v>0</v>
      </c>
      <c r="W17">
        <f t="shared" si="10"/>
        <v>0</v>
      </c>
      <c r="X17">
        <f t="shared" si="10"/>
        <v>0</v>
      </c>
      <c r="Y17">
        <f t="shared" si="10"/>
        <v>0</v>
      </c>
      <c r="Z17">
        <f t="shared" si="11"/>
        <v>0</v>
      </c>
      <c r="AA17">
        <f t="shared" si="12"/>
        <v>0</v>
      </c>
      <c r="AB17">
        <f t="shared" si="13"/>
        <v>0</v>
      </c>
      <c r="AC17">
        <f t="shared" si="14"/>
        <v>0</v>
      </c>
      <c r="AD17">
        <f t="shared" si="14"/>
        <v>0</v>
      </c>
      <c r="AE17">
        <f t="shared" si="14"/>
        <v>0</v>
      </c>
      <c r="AF17">
        <f t="shared" si="14"/>
        <v>0</v>
      </c>
      <c r="AG17">
        <f t="shared" si="15"/>
        <v>0</v>
      </c>
      <c r="AH17">
        <f t="shared" si="15"/>
        <v>0</v>
      </c>
      <c r="AI17">
        <f t="shared" si="15"/>
        <v>0</v>
      </c>
      <c r="AJ17">
        <f t="shared" si="15"/>
        <v>0</v>
      </c>
      <c r="AK17">
        <f t="shared" si="16"/>
        <v>0</v>
      </c>
      <c r="AL17">
        <f t="shared" si="16"/>
        <v>0</v>
      </c>
      <c r="AM17">
        <f t="shared" si="16"/>
        <v>0</v>
      </c>
      <c r="AN17">
        <f t="shared" si="16"/>
        <v>0</v>
      </c>
      <c r="AO17">
        <f t="shared" si="17"/>
        <v>0</v>
      </c>
      <c r="AP17">
        <f t="shared" si="18"/>
        <v>0</v>
      </c>
      <c r="AQ17" s="4">
        <f t="shared" ref="AQ17" si="48">IF(G17=0,0,IF(OR(G16&gt;=4,G17&gt;=4)=TRUE,0,IF(AND(J16=0,J17=0)=TRUE,0,IF((AS16+AS17)&lt;=$T$9,0,IF((AS16+AS17)&gt;$T$9,IF(J17=0,IF(((C16+E16)*24)+$T$8&gt;(B18+D16)*24,IF(((((C16+E16)*24)+$T$8)-((B18+D16)*24)-AR18)&gt;0,(((C16+E16)*24)+$T$8)-((B18+D16)*24)-AR18,IF(((C17+E17)*24)+$T$8&gt;(B18+D16)*24,IF(((((C17+E17)*24)+$T$8)-((B18+D16)*24)-AR18)&gt;0,(((C17+E17)*24)+$T$8)-((B18+D16)*24)-AR18,0))))))))))</f>
        <v>0</v>
      </c>
      <c r="AS17" s="4">
        <f t="shared" si="19"/>
        <v>0</v>
      </c>
      <c r="AT17">
        <f>IF(AT16=1,0,IF(AND(G17=1,J17&gt;0)=TRUE,1,0))</f>
        <v>0</v>
      </c>
      <c r="AU17">
        <f>IF(AU16=1,0,IF(G17=2,1,0))</f>
        <v>0</v>
      </c>
      <c r="AV17">
        <f>IF(AV16=1,0,IF(G17=3,1,0))</f>
        <v>0</v>
      </c>
      <c r="AW17">
        <f>IF(AW16=1,0,IF(G17=4,1,0))</f>
        <v>0</v>
      </c>
      <c r="AX17">
        <f>IF(AX16=1,0,IF(G17=5,1,0))</f>
        <v>0</v>
      </c>
      <c r="AY17">
        <f>IF(AY16=1,0,IF(G17=6,1,0))</f>
        <v>0</v>
      </c>
      <c r="AZ17">
        <f>IF(AZ16=1,0,IF(G17=7,1,0))</f>
        <v>0</v>
      </c>
      <c r="BA17">
        <f>IF(BA16=1,0,IF(G17=8,1,0))</f>
        <v>0</v>
      </c>
      <c r="BB17">
        <f>IF(BB16=1,0,IF(G17=9,1,0))</f>
        <v>0</v>
      </c>
      <c r="BC17">
        <f>IF(J16+J17&gt;0,BC15+1,IF(BC15&lt;=6,0,BC15-6))</f>
        <v>0</v>
      </c>
      <c r="BD17">
        <f>IF(BC17&gt;13,1,0)</f>
        <v>0</v>
      </c>
      <c r="BE17">
        <f>IF($J16+$J17&gt;0,$BC15+1,0)</f>
        <v>0</v>
      </c>
    </row>
    <row r="18" spans="1:57" ht="9" customHeight="1">
      <c r="A18" s="73">
        <f t="shared" si="30"/>
        <v>42939</v>
      </c>
      <c r="B18" s="74">
        <f>B16+1</f>
        <v>42939</v>
      </c>
      <c r="C18" s="74">
        <f t="shared" si="2"/>
        <v>42939</v>
      </c>
      <c r="D18" s="75">
        <v>0</v>
      </c>
      <c r="E18" s="76">
        <f t="shared" si="3"/>
        <v>0</v>
      </c>
      <c r="F18" s="77">
        <v>0</v>
      </c>
      <c r="G18" s="78">
        <v>1</v>
      </c>
      <c r="H18" s="78"/>
      <c r="I18" s="79"/>
      <c r="J18" s="80">
        <f t="shared" si="28"/>
        <v>0</v>
      </c>
      <c r="K18" s="80">
        <f t="shared" si="29"/>
        <v>0</v>
      </c>
      <c r="L18" s="80">
        <f t="shared" si="4"/>
        <v>0</v>
      </c>
      <c r="M18" s="80">
        <f t="shared" si="5"/>
        <v>0</v>
      </c>
      <c r="N18" s="80">
        <f t="shared" si="6"/>
        <v>0</v>
      </c>
      <c r="O18" s="80">
        <f t="shared" si="7"/>
        <v>0</v>
      </c>
      <c r="P18" s="80">
        <f t="shared" si="8"/>
        <v>0</v>
      </c>
      <c r="Q18" s="80">
        <f t="shared" si="9"/>
        <v>0</v>
      </c>
      <c r="R18" s="81"/>
      <c r="S18" s="81"/>
      <c r="T18" s="81"/>
      <c r="U18" s="82"/>
      <c r="V18">
        <f t="shared" si="10"/>
        <v>0</v>
      </c>
      <c r="W18">
        <f t="shared" si="10"/>
        <v>0</v>
      </c>
      <c r="X18">
        <f t="shared" si="10"/>
        <v>0</v>
      </c>
      <c r="Y18">
        <f t="shared" si="10"/>
        <v>0</v>
      </c>
      <c r="Z18">
        <f t="shared" si="11"/>
        <v>0</v>
      </c>
      <c r="AA18">
        <f t="shared" si="12"/>
        <v>0</v>
      </c>
      <c r="AB18">
        <f t="shared" si="13"/>
        <v>0</v>
      </c>
      <c r="AC18">
        <f t="shared" si="14"/>
        <v>0</v>
      </c>
      <c r="AD18">
        <f t="shared" si="14"/>
        <v>0</v>
      </c>
      <c r="AE18">
        <f t="shared" si="14"/>
        <v>0</v>
      </c>
      <c r="AF18">
        <f t="shared" si="14"/>
        <v>0</v>
      </c>
      <c r="AG18">
        <f t="shared" si="15"/>
        <v>0</v>
      </c>
      <c r="AH18">
        <f t="shared" si="15"/>
        <v>0</v>
      </c>
      <c r="AI18">
        <f t="shared" si="15"/>
        <v>0</v>
      </c>
      <c r="AJ18">
        <f t="shared" si="15"/>
        <v>0</v>
      </c>
      <c r="AK18">
        <f t="shared" si="16"/>
        <v>0</v>
      </c>
      <c r="AL18">
        <f t="shared" si="16"/>
        <v>0</v>
      </c>
      <c r="AM18">
        <f t="shared" si="16"/>
        <v>0</v>
      </c>
      <c r="AN18">
        <f t="shared" si="16"/>
        <v>0</v>
      </c>
      <c r="AO18">
        <f t="shared" si="17"/>
        <v>0</v>
      </c>
      <c r="AP18">
        <f t="shared" si="18"/>
        <v>0</v>
      </c>
      <c r="AR18" s="4">
        <f t="shared" ref="AR18" si="49">IF(G18=0,0,IF(OR(G16&gt;=4,G17&gt;=4)=TRUE,0,IF(J18=0,0,IF(AND(J17&gt;0,(((B18+D18)-(C17+E17))*24)&lt;$T$8)=TRUE,$T$8-(((B18+D18)-(C17+E17))*24),IF(AND(J16&gt;0,(((B18+D18)-(C16+E16))*24)&lt;$T$8)=TRUE,$T$8-(((B18+D18)-(C16+E16))*24),0)))))</f>
        <v>0</v>
      </c>
      <c r="AS18" s="4">
        <f t="shared" si="19"/>
        <v>0</v>
      </c>
      <c r="AT18">
        <f>IF(AND(G18=1,J18&gt;0)=TRUE,1,0)</f>
        <v>0</v>
      </c>
      <c r="AU18">
        <f t="shared" ref="AU18" si="50">IF(G18=2,1,0)</f>
        <v>0</v>
      </c>
      <c r="AV18">
        <f t="shared" ref="AV18" si="51">IF(G18=3,1,0)</f>
        <v>0</v>
      </c>
      <c r="AW18">
        <f t="shared" ref="AW18" si="52">IF(G18=4,1,0)</f>
        <v>0</v>
      </c>
      <c r="AX18">
        <f t="shared" ref="AX18" si="53">IF(G18=5,1,0)</f>
        <v>0</v>
      </c>
      <c r="AY18">
        <f t="shared" ref="AY18" si="54">IF(G18=6,1,0)</f>
        <v>0</v>
      </c>
      <c r="AZ18">
        <f t="shared" ref="AZ18" si="55">IF(G18=7,1,0)</f>
        <v>0</v>
      </c>
      <c r="BA18">
        <f t="shared" ref="BA18" si="56">IF(G18=8,1,0)</f>
        <v>0</v>
      </c>
      <c r="BB18">
        <f t="shared" ref="BB18" si="57">IF(G18=9,1,0)</f>
        <v>0</v>
      </c>
    </row>
    <row r="19" spans="1:57" ht="9" customHeight="1">
      <c r="A19" s="105">
        <f>B18</f>
        <v>42939</v>
      </c>
      <c r="B19" s="106">
        <f>C18</f>
        <v>42939</v>
      </c>
      <c r="C19" s="106">
        <f t="shared" si="2"/>
        <v>42939</v>
      </c>
      <c r="D19" s="107">
        <v>0</v>
      </c>
      <c r="E19" s="108">
        <f t="shared" si="3"/>
        <v>0</v>
      </c>
      <c r="F19" s="109">
        <v>0</v>
      </c>
      <c r="G19" s="110">
        <v>1</v>
      </c>
      <c r="H19" s="110"/>
      <c r="I19" s="111"/>
      <c r="J19" s="112">
        <f t="shared" si="28"/>
        <v>0</v>
      </c>
      <c r="K19" s="112">
        <f t="shared" si="29"/>
        <v>0</v>
      </c>
      <c r="L19" s="112">
        <f t="shared" si="4"/>
        <v>0</v>
      </c>
      <c r="M19" s="112">
        <f t="shared" si="5"/>
        <v>0</v>
      </c>
      <c r="N19" s="112">
        <f t="shared" si="6"/>
        <v>0</v>
      </c>
      <c r="O19" s="112">
        <f t="shared" si="7"/>
        <v>0</v>
      </c>
      <c r="P19" s="112">
        <f t="shared" si="8"/>
        <v>0</v>
      </c>
      <c r="Q19" s="112">
        <f t="shared" si="9"/>
        <v>0</v>
      </c>
      <c r="R19" s="113"/>
      <c r="S19" s="113"/>
      <c r="T19" s="113"/>
      <c r="U19" s="114"/>
      <c r="V19">
        <f t="shared" si="10"/>
        <v>0</v>
      </c>
      <c r="W19">
        <f t="shared" si="10"/>
        <v>0</v>
      </c>
      <c r="X19">
        <f t="shared" si="10"/>
        <v>0</v>
      </c>
      <c r="Y19">
        <f t="shared" si="10"/>
        <v>0</v>
      </c>
      <c r="Z19">
        <f t="shared" si="11"/>
        <v>0</v>
      </c>
      <c r="AA19">
        <f t="shared" si="12"/>
        <v>0</v>
      </c>
      <c r="AB19">
        <f t="shared" si="13"/>
        <v>0</v>
      </c>
      <c r="AC19">
        <f t="shared" si="14"/>
        <v>0</v>
      </c>
      <c r="AD19">
        <f t="shared" si="14"/>
        <v>0</v>
      </c>
      <c r="AE19">
        <f t="shared" si="14"/>
        <v>0</v>
      </c>
      <c r="AF19">
        <f t="shared" si="14"/>
        <v>0</v>
      </c>
      <c r="AG19">
        <f t="shared" si="15"/>
        <v>0</v>
      </c>
      <c r="AH19">
        <f t="shared" si="15"/>
        <v>0</v>
      </c>
      <c r="AI19">
        <f t="shared" si="15"/>
        <v>0</v>
      </c>
      <c r="AJ19">
        <f t="shared" si="15"/>
        <v>0</v>
      </c>
      <c r="AK19">
        <f t="shared" si="16"/>
        <v>0</v>
      </c>
      <c r="AL19">
        <f t="shared" si="16"/>
        <v>0</v>
      </c>
      <c r="AM19">
        <f t="shared" si="16"/>
        <v>0</v>
      </c>
      <c r="AN19">
        <f t="shared" si="16"/>
        <v>0</v>
      </c>
      <c r="AO19">
        <f t="shared" si="17"/>
        <v>0</v>
      </c>
      <c r="AP19">
        <f t="shared" si="18"/>
        <v>0</v>
      </c>
      <c r="AQ19" s="4">
        <f t="shared" ref="AQ19" si="58">IF(G19=0,0,IF(OR(G18&gt;=4,G19&gt;=4)=TRUE,0,IF(AND(J18=0,J19=0)=TRUE,0,IF((AS18+AS19)&lt;=$T$9,0,IF((AS18+AS19)&gt;$T$9,IF(J19=0,IF(((C18+E18)*24)+$T$8&gt;(B20+D18)*24,IF(((((C18+E18)*24)+$T$8)-((B20+D18)*24)-AR20)&gt;0,(((C18+E18)*24)+$T$8)-((B20+D18)*24)-AR20,IF(((C19+E19)*24)+$T$8&gt;(B20+D18)*24,IF(((((C19+E19)*24)+$T$8)-((B20+D18)*24)-AR20)&gt;0,(((C19+E19)*24)+$T$8)-((B20+D18)*24)-AR20,0))))))))))</f>
        <v>0</v>
      </c>
      <c r="AS19" s="4">
        <f t="shared" si="19"/>
        <v>0</v>
      </c>
      <c r="AT19">
        <f>IF(AT18=1,0,IF(AND(G19=1,J19&gt;0)=TRUE,1,0))</f>
        <v>0</v>
      </c>
      <c r="AU19">
        <f>IF(AU18=1,0,IF(G19=2,1,0))</f>
        <v>0</v>
      </c>
      <c r="AV19">
        <f>IF(AV18=1,0,IF(G19=3,1,0))</f>
        <v>0</v>
      </c>
      <c r="AW19">
        <f>IF(AW18=1,0,IF(G19=4,1,0))</f>
        <v>0</v>
      </c>
      <c r="AX19">
        <f>IF(AX18=1,0,IF(G19=5,1,0))</f>
        <v>0</v>
      </c>
      <c r="AY19">
        <f>IF(AY18=1,0,IF(G19=6,1,0))</f>
        <v>0</v>
      </c>
      <c r="AZ19">
        <f>IF(AZ18=1,0,IF(G19=7,1,0))</f>
        <v>0</v>
      </c>
      <c r="BA19">
        <f>IF(BA18=1,0,IF(G19=8,1,0))</f>
        <v>0</v>
      </c>
      <c r="BB19">
        <f>IF(BB18=1,0,IF(G19=9,1,0))</f>
        <v>0</v>
      </c>
      <c r="BC19">
        <f>IF(J18+J19&gt;0,BC17+1,IF(BC17&lt;=6,0,BC17-6))</f>
        <v>0</v>
      </c>
      <c r="BD19">
        <f>IF(BC19&gt;13,1,0)</f>
        <v>0</v>
      </c>
      <c r="BE19">
        <f>IF($J18+$J19&gt;0,$BC17+1,0)</f>
        <v>0</v>
      </c>
    </row>
    <row r="20" spans="1:57" ht="9" customHeight="1">
      <c r="A20" s="73">
        <f t="shared" si="30"/>
        <v>42940</v>
      </c>
      <c r="B20" s="74">
        <f>B18+1</f>
        <v>42940</v>
      </c>
      <c r="C20" s="74">
        <f t="shared" si="2"/>
        <v>42940</v>
      </c>
      <c r="D20" s="75">
        <v>0</v>
      </c>
      <c r="E20" s="76">
        <f>D20</f>
        <v>0</v>
      </c>
      <c r="F20" s="77">
        <v>0</v>
      </c>
      <c r="G20" s="78">
        <v>1</v>
      </c>
      <c r="H20" s="78"/>
      <c r="I20" s="79"/>
      <c r="J20" s="80">
        <f t="shared" si="28"/>
        <v>0</v>
      </c>
      <c r="K20" s="80">
        <f t="shared" si="29"/>
        <v>0</v>
      </c>
      <c r="L20" s="80">
        <f t="shared" si="4"/>
        <v>0</v>
      </c>
      <c r="M20" s="80">
        <f t="shared" si="5"/>
        <v>0</v>
      </c>
      <c r="N20" s="80" t="b">
        <f t="shared" si="6"/>
        <v>0</v>
      </c>
      <c r="O20" s="80">
        <f t="shared" si="7"/>
        <v>0</v>
      </c>
      <c r="P20" s="80">
        <f t="shared" si="8"/>
        <v>0</v>
      </c>
      <c r="Q20" s="80">
        <f t="shared" si="9"/>
        <v>0</v>
      </c>
      <c r="R20" s="81"/>
      <c r="S20" s="81"/>
      <c r="T20" s="81"/>
      <c r="U20" s="82"/>
      <c r="V20">
        <f t="shared" si="10"/>
        <v>0</v>
      </c>
      <c r="W20">
        <f t="shared" si="10"/>
        <v>0</v>
      </c>
      <c r="X20" t="b">
        <f t="shared" si="10"/>
        <v>0</v>
      </c>
      <c r="Y20">
        <f t="shared" si="10"/>
        <v>0</v>
      </c>
      <c r="Z20">
        <f t="shared" si="11"/>
        <v>0</v>
      </c>
      <c r="AA20">
        <f t="shared" si="12"/>
        <v>0</v>
      </c>
      <c r="AB20">
        <f t="shared" si="13"/>
        <v>0</v>
      </c>
      <c r="AC20">
        <f t="shared" si="14"/>
        <v>0</v>
      </c>
      <c r="AD20">
        <f t="shared" si="14"/>
        <v>0</v>
      </c>
      <c r="AE20">
        <f t="shared" si="14"/>
        <v>0</v>
      </c>
      <c r="AF20">
        <f t="shared" si="14"/>
        <v>0</v>
      </c>
      <c r="AG20">
        <f t="shared" si="15"/>
        <v>0</v>
      </c>
      <c r="AH20">
        <f t="shared" si="15"/>
        <v>0</v>
      </c>
      <c r="AI20">
        <f t="shared" si="15"/>
        <v>0</v>
      </c>
      <c r="AJ20">
        <f t="shared" si="15"/>
        <v>0</v>
      </c>
      <c r="AK20">
        <f t="shared" si="16"/>
        <v>0</v>
      </c>
      <c r="AL20">
        <f t="shared" si="16"/>
        <v>0</v>
      </c>
      <c r="AM20">
        <f t="shared" si="16"/>
        <v>0</v>
      </c>
      <c r="AN20">
        <f t="shared" si="16"/>
        <v>0</v>
      </c>
      <c r="AO20">
        <f t="shared" si="17"/>
        <v>0</v>
      </c>
      <c r="AP20">
        <f t="shared" si="18"/>
        <v>0</v>
      </c>
      <c r="AR20" s="4">
        <f t="shared" ref="AR20" si="59">IF(G20=0,0,IF(OR(G18&gt;=4,G19&gt;=4)=TRUE,0,IF(J20=0,0,IF(AND(J19&gt;0,(((B20+D20)-(C19+E19))*24)&lt;$T$8)=TRUE,$T$8-(((B20+D20)-(C19+E19))*24),IF(AND(J18&gt;0,(((B20+D20)-(C18+E18))*24)&lt;$T$8)=TRUE,$T$8-(((B20+D20)-(C18+E18))*24),0)))))</f>
        <v>0</v>
      </c>
      <c r="AS20" s="4">
        <f t="shared" si="19"/>
        <v>0</v>
      </c>
      <c r="AT20">
        <f>IF(AND(G20=1,J20&gt;0)=TRUE,1,0)</f>
        <v>0</v>
      </c>
      <c r="AU20">
        <f t="shared" ref="AU20" si="60">IF(G20=2,1,0)</f>
        <v>0</v>
      </c>
      <c r="AV20">
        <f t="shared" ref="AV20" si="61">IF(G20=3,1,0)</f>
        <v>0</v>
      </c>
      <c r="AW20">
        <f t="shared" ref="AW20" si="62">IF(G20=4,1,0)</f>
        <v>0</v>
      </c>
      <c r="AX20">
        <f t="shared" ref="AX20" si="63">IF(G20=5,1,0)</f>
        <v>0</v>
      </c>
      <c r="AY20">
        <f t="shared" ref="AY20" si="64">IF(G20=6,1,0)</f>
        <v>0</v>
      </c>
      <c r="AZ20">
        <f t="shared" ref="AZ20" si="65">IF(G20=7,1,0)</f>
        <v>0</v>
      </c>
      <c r="BA20">
        <f t="shared" ref="BA20" si="66">IF(G20=8,1,0)</f>
        <v>0</v>
      </c>
      <c r="BB20">
        <f t="shared" ref="BB20" si="67">IF(G20=9,1,0)</f>
        <v>0</v>
      </c>
    </row>
    <row r="21" spans="1:57" ht="9" customHeight="1">
      <c r="A21" s="105">
        <f>B20</f>
        <v>42940</v>
      </c>
      <c r="B21" s="106">
        <f>C20</f>
        <v>42940</v>
      </c>
      <c r="C21" s="106">
        <f t="shared" si="2"/>
        <v>42940</v>
      </c>
      <c r="D21" s="107">
        <v>0</v>
      </c>
      <c r="E21" s="108">
        <f>D21</f>
        <v>0</v>
      </c>
      <c r="F21" s="109">
        <v>0</v>
      </c>
      <c r="G21" s="110">
        <v>1</v>
      </c>
      <c r="H21" s="110"/>
      <c r="I21" s="111"/>
      <c r="J21" s="112">
        <f t="shared" si="28"/>
        <v>0</v>
      </c>
      <c r="K21" s="112">
        <f t="shared" si="29"/>
        <v>0</v>
      </c>
      <c r="L21" s="112">
        <f t="shared" si="4"/>
        <v>0</v>
      </c>
      <c r="M21" s="112">
        <f t="shared" si="5"/>
        <v>0</v>
      </c>
      <c r="N21" s="112" t="b">
        <f t="shared" si="6"/>
        <v>0</v>
      </c>
      <c r="O21" s="112">
        <f t="shared" si="7"/>
        <v>0</v>
      </c>
      <c r="P21" s="112">
        <f t="shared" si="8"/>
        <v>0</v>
      </c>
      <c r="Q21" s="112">
        <f t="shared" si="9"/>
        <v>0</v>
      </c>
      <c r="R21" s="113"/>
      <c r="S21" s="113"/>
      <c r="T21" s="113"/>
      <c r="U21" s="114"/>
      <c r="V21">
        <f t="shared" si="10"/>
        <v>0</v>
      </c>
      <c r="W21">
        <f t="shared" si="10"/>
        <v>0</v>
      </c>
      <c r="X21" t="b">
        <f t="shared" si="10"/>
        <v>0</v>
      </c>
      <c r="Y21">
        <f t="shared" si="10"/>
        <v>0</v>
      </c>
      <c r="Z21">
        <f t="shared" si="11"/>
        <v>0</v>
      </c>
      <c r="AA21">
        <f t="shared" si="12"/>
        <v>0</v>
      </c>
      <c r="AB21">
        <f t="shared" si="13"/>
        <v>0</v>
      </c>
      <c r="AC21">
        <f t="shared" si="14"/>
        <v>0</v>
      </c>
      <c r="AD21">
        <f t="shared" si="14"/>
        <v>0</v>
      </c>
      <c r="AE21">
        <f t="shared" si="14"/>
        <v>0</v>
      </c>
      <c r="AF21">
        <f t="shared" si="14"/>
        <v>0</v>
      </c>
      <c r="AG21">
        <f t="shared" si="15"/>
        <v>0</v>
      </c>
      <c r="AH21">
        <f t="shared" si="15"/>
        <v>0</v>
      </c>
      <c r="AI21">
        <f t="shared" si="15"/>
        <v>0</v>
      </c>
      <c r="AJ21">
        <f t="shared" si="15"/>
        <v>0</v>
      </c>
      <c r="AK21">
        <f t="shared" si="16"/>
        <v>0</v>
      </c>
      <c r="AL21">
        <f t="shared" si="16"/>
        <v>0</v>
      </c>
      <c r="AM21">
        <f t="shared" si="16"/>
        <v>0</v>
      </c>
      <c r="AN21">
        <f t="shared" si="16"/>
        <v>0</v>
      </c>
      <c r="AO21">
        <f t="shared" si="17"/>
        <v>0</v>
      </c>
      <c r="AP21">
        <f t="shared" si="18"/>
        <v>0</v>
      </c>
      <c r="AQ21" s="4">
        <f t="shared" ref="AQ21" si="68">IF(G21=0,0,IF(OR(G20&gt;=4,G21&gt;=4)=TRUE,0,IF(AND(J20=0,J21=0)=TRUE,0,IF((AS20+AS21)&lt;=$T$9,0,IF((AS20+AS21)&gt;$T$9,IF(J21=0,IF(((C20+E20)*24)+$T$8&gt;(B22+D20)*24,IF(((((C20+E20)*24)+$T$8)-((B22+D20)*24)-AR22)&gt;0,(((C20+E20)*24)+$T$8)-((B22+D20)*24)-AR22,IF(((C21+E21)*24)+$T$8&gt;(B22+D20)*24,IF(((((C21+E21)*24)+$T$8)-((B22+D20)*24)-AR22)&gt;0,(((C21+E21)*24)+$T$8)-((B22+D20)*24)-AR22,0))))))))))</f>
        <v>0</v>
      </c>
      <c r="AS21" s="4">
        <f t="shared" si="19"/>
        <v>0</v>
      </c>
      <c r="AT21">
        <f>IF(AT20=1,0,IF(AND(G21=1,J21&gt;0)=TRUE,1,0))</f>
        <v>0</v>
      </c>
      <c r="AU21">
        <f>IF(AU20=1,0,IF(G21=2,1,0))</f>
        <v>0</v>
      </c>
      <c r="AV21">
        <f>IF(AV20=1,0,IF(G21=3,1,0))</f>
        <v>0</v>
      </c>
      <c r="AW21">
        <f>IF(AW20=1,0,IF(G21=4,1,0))</f>
        <v>0</v>
      </c>
      <c r="AX21">
        <f>IF(AX20=1,0,IF(G21=5,1,0))</f>
        <v>0</v>
      </c>
      <c r="AY21">
        <f>IF(AY20=1,0,IF(G21=6,1,0))</f>
        <v>0</v>
      </c>
      <c r="AZ21">
        <f>IF(AZ20=1,0,IF(G21=7,1,0))</f>
        <v>0</v>
      </c>
      <c r="BA21">
        <f>IF(BA20=1,0,IF(G21=8,1,0))</f>
        <v>0</v>
      </c>
      <c r="BB21">
        <f>IF(BB20=1,0,IF(G21=9,1,0))</f>
        <v>0</v>
      </c>
      <c r="BC21">
        <f>IF(J20+J21&gt;0,BC19+1,IF(BC19&lt;=6,0,BC19-6))</f>
        <v>0</v>
      </c>
      <c r="BD21">
        <f>IF(BC21&gt;13,1,0)</f>
        <v>0</v>
      </c>
      <c r="BE21">
        <f>IF($J20+$J21&gt;0,$BC19+1,0)</f>
        <v>0</v>
      </c>
    </row>
    <row r="22" spans="1:57" ht="9" customHeight="1">
      <c r="A22" s="73">
        <f t="shared" si="30"/>
        <v>42941</v>
      </c>
      <c r="B22" s="74">
        <f>B20+1</f>
        <v>42941</v>
      </c>
      <c r="C22" s="74">
        <f t="shared" si="2"/>
        <v>42941</v>
      </c>
      <c r="D22" s="75">
        <v>0</v>
      </c>
      <c r="E22" s="76">
        <f>D22</f>
        <v>0</v>
      </c>
      <c r="F22" s="77">
        <v>0</v>
      </c>
      <c r="G22" s="78">
        <v>1</v>
      </c>
      <c r="H22" s="78"/>
      <c r="I22" s="79"/>
      <c r="J22" s="80">
        <f t="shared" si="28"/>
        <v>0</v>
      </c>
      <c r="K22" s="80">
        <f t="shared" si="29"/>
        <v>0</v>
      </c>
      <c r="L22" s="80">
        <f t="shared" si="4"/>
        <v>0</v>
      </c>
      <c r="M22" s="80">
        <f t="shared" si="5"/>
        <v>0</v>
      </c>
      <c r="N22" s="80" t="b">
        <f t="shared" si="6"/>
        <v>0</v>
      </c>
      <c r="O22" s="80">
        <f t="shared" si="7"/>
        <v>0</v>
      </c>
      <c r="P22" s="80">
        <f t="shared" si="8"/>
        <v>0</v>
      </c>
      <c r="Q22" s="80">
        <f t="shared" si="9"/>
        <v>0</v>
      </c>
      <c r="R22" s="81"/>
      <c r="S22" s="81"/>
      <c r="T22" s="81"/>
      <c r="U22" s="82"/>
      <c r="V22">
        <f t="shared" si="10"/>
        <v>0</v>
      </c>
      <c r="W22">
        <f t="shared" si="10"/>
        <v>0</v>
      </c>
      <c r="X22" t="b">
        <f t="shared" si="10"/>
        <v>0</v>
      </c>
      <c r="Y22">
        <f t="shared" si="10"/>
        <v>0</v>
      </c>
      <c r="Z22">
        <f t="shared" si="11"/>
        <v>0</v>
      </c>
      <c r="AA22">
        <f t="shared" si="12"/>
        <v>0</v>
      </c>
      <c r="AB22">
        <f t="shared" si="13"/>
        <v>0</v>
      </c>
      <c r="AC22">
        <f t="shared" si="14"/>
        <v>0</v>
      </c>
      <c r="AD22">
        <f t="shared" si="14"/>
        <v>0</v>
      </c>
      <c r="AE22">
        <f t="shared" si="14"/>
        <v>0</v>
      </c>
      <c r="AF22">
        <f t="shared" si="14"/>
        <v>0</v>
      </c>
      <c r="AG22">
        <f t="shared" si="15"/>
        <v>0</v>
      </c>
      <c r="AH22">
        <f t="shared" si="15"/>
        <v>0</v>
      </c>
      <c r="AI22">
        <f t="shared" si="15"/>
        <v>0</v>
      </c>
      <c r="AJ22">
        <f t="shared" si="15"/>
        <v>0</v>
      </c>
      <c r="AK22">
        <f t="shared" si="16"/>
        <v>0</v>
      </c>
      <c r="AL22">
        <f t="shared" si="16"/>
        <v>0</v>
      </c>
      <c r="AM22">
        <f t="shared" si="16"/>
        <v>0</v>
      </c>
      <c r="AN22">
        <f t="shared" si="16"/>
        <v>0</v>
      </c>
      <c r="AO22">
        <f t="shared" si="17"/>
        <v>0</v>
      </c>
      <c r="AP22">
        <f t="shared" si="18"/>
        <v>0</v>
      </c>
      <c r="AR22" s="4">
        <f t="shared" ref="AR22" si="69">IF(G22=0,0,IF(OR(G20&gt;=4,G21&gt;=4)=TRUE,0,IF(J22=0,0,IF(AND(J21&gt;0,(((B22+D22)-(C21+E21))*24)&lt;$T$8)=TRUE,$T$8-(((B22+D22)-(C21+E21))*24),IF(AND(J20&gt;0,(((B22+D22)-(C20+E20))*24)&lt;$T$8)=TRUE,$T$8-(((B22+D22)-(C20+E20))*24),0)))))</f>
        <v>0</v>
      </c>
      <c r="AS22" s="4">
        <f t="shared" si="19"/>
        <v>0</v>
      </c>
      <c r="AT22">
        <f>IF(AND(G22=1,J22&gt;0)=TRUE,1,0)</f>
        <v>0</v>
      </c>
      <c r="AU22">
        <f t="shared" ref="AU22" si="70">IF(G22=2,1,0)</f>
        <v>0</v>
      </c>
      <c r="AV22">
        <f t="shared" ref="AV22" si="71">IF(G22=3,1,0)</f>
        <v>0</v>
      </c>
      <c r="AW22">
        <f t="shared" ref="AW22" si="72">IF(G22=4,1,0)</f>
        <v>0</v>
      </c>
      <c r="AX22">
        <f t="shared" ref="AX22" si="73">IF(G22=5,1,0)</f>
        <v>0</v>
      </c>
      <c r="AY22">
        <f t="shared" ref="AY22" si="74">IF(G22=6,1,0)</f>
        <v>0</v>
      </c>
      <c r="AZ22">
        <f t="shared" ref="AZ22" si="75">IF(G22=7,1,0)</f>
        <v>0</v>
      </c>
      <c r="BA22">
        <f t="shared" ref="BA22" si="76">IF(G22=8,1,0)</f>
        <v>0</v>
      </c>
      <c r="BB22">
        <f t="shared" ref="BB22" si="77">IF(G22=9,1,0)</f>
        <v>0</v>
      </c>
    </row>
    <row r="23" spans="1:57" ht="9" customHeight="1">
      <c r="A23" s="105">
        <f>B22</f>
        <v>42941</v>
      </c>
      <c r="B23" s="106">
        <f>C22</f>
        <v>42941</v>
      </c>
      <c r="C23" s="106">
        <f t="shared" si="2"/>
        <v>42941</v>
      </c>
      <c r="D23" s="107">
        <v>0</v>
      </c>
      <c r="E23" s="108">
        <f t="shared" si="3"/>
        <v>0</v>
      </c>
      <c r="F23" s="109">
        <v>0</v>
      </c>
      <c r="G23" s="110">
        <v>1</v>
      </c>
      <c r="H23" s="110"/>
      <c r="I23" s="111"/>
      <c r="J23" s="112">
        <f t="shared" si="28"/>
        <v>0</v>
      </c>
      <c r="K23" s="112">
        <f t="shared" si="29"/>
        <v>0</v>
      </c>
      <c r="L23" s="112">
        <f t="shared" si="4"/>
        <v>0</v>
      </c>
      <c r="M23" s="112">
        <f t="shared" si="5"/>
        <v>0</v>
      </c>
      <c r="N23" s="112" t="b">
        <f t="shared" si="6"/>
        <v>0</v>
      </c>
      <c r="O23" s="112">
        <f t="shared" si="7"/>
        <v>0</v>
      </c>
      <c r="P23" s="112">
        <f t="shared" si="8"/>
        <v>0</v>
      </c>
      <c r="Q23" s="112">
        <f t="shared" si="9"/>
        <v>0</v>
      </c>
      <c r="R23" s="113"/>
      <c r="S23" s="113"/>
      <c r="T23" s="113"/>
      <c r="U23" s="114"/>
      <c r="V23">
        <f t="shared" si="10"/>
        <v>0</v>
      </c>
      <c r="W23">
        <f t="shared" si="10"/>
        <v>0</v>
      </c>
      <c r="X23" t="b">
        <f t="shared" si="10"/>
        <v>0</v>
      </c>
      <c r="Y23">
        <f t="shared" si="10"/>
        <v>0</v>
      </c>
      <c r="Z23">
        <f t="shared" si="11"/>
        <v>0</v>
      </c>
      <c r="AA23">
        <f t="shared" si="12"/>
        <v>0</v>
      </c>
      <c r="AB23">
        <f t="shared" si="13"/>
        <v>0</v>
      </c>
      <c r="AC23">
        <f t="shared" si="14"/>
        <v>0</v>
      </c>
      <c r="AD23">
        <f t="shared" si="14"/>
        <v>0</v>
      </c>
      <c r="AE23">
        <f t="shared" si="14"/>
        <v>0</v>
      </c>
      <c r="AF23">
        <f t="shared" si="14"/>
        <v>0</v>
      </c>
      <c r="AG23">
        <f t="shared" si="15"/>
        <v>0</v>
      </c>
      <c r="AH23">
        <f t="shared" si="15"/>
        <v>0</v>
      </c>
      <c r="AI23">
        <f t="shared" si="15"/>
        <v>0</v>
      </c>
      <c r="AJ23">
        <f t="shared" si="15"/>
        <v>0</v>
      </c>
      <c r="AK23">
        <f t="shared" si="16"/>
        <v>0</v>
      </c>
      <c r="AL23">
        <f t="shared" si="16"/>
        <v>0</v>
      </c>
      <c r="AM23">
        <f t="shared" si="16"/>
        <v>0</v>
      </c>
      <c r="AN23">
        <f t="shared" si="16"/>
        <v>0</v>
      </c>
      <c r="AO23">
        <f t="shared" si="17"/>
        <v>0</v>
      </c>
      <c r="AP23">
        <f t="shared" si="18"/>
        <v>0</v>
      </c>
      <c r="AQ23" s="4">
        <f t="shared" ref="AQ23" si="78">IF(G23=0,0,IF(OR(G22&gt;=4,G23&gt;=4)=TRUE,0,IF(AND(J22=0,J23=0)=TRUE,0,IF((AS22+AS23)&lt;=$T$9,0,IF((AS22+AS23)&gt;$T$9,IF(J23=0,IF(((C22+E22)*24)+$T$8&gt;(B24+D22)*24,IF(((((C22+E22)*24)+$T$8)-((B24+D22)*24)-AR24)&gt;0,(((C22+E22)*24)+$T$8)-((B24+D22)*24)-AR24,IF(((C23+E23)*24)+$T$8&gt;(B24+D22)*24,IF(((((C23+E23)*24)+$T$8)-((B24+D22)*24)-AR24)&gt;0,(((C23+E23)*24)+$T$8)-((B24+D22)*24)-AR24,0))))))))))</f>
        <v>0</v>
      </c>
      <c r="AS23" s="4">
        <f t="shared" si="19"/>
        <v>0</v>
      </c>
      <c r="AT23">
        <f>IF(AT22=1,0,IF(AND(G23=1,J23&gt;0)=TRUE,1,0))</f>
        <v>0</v>
      </c>
      <c r="AU23">
        <f>IF(AU22=1,0,IF(G23=2,1,0))</f>
        <v>0</v>
      </c>
      <c r="AV23">
        <f>IF(AV22=1,0,IF(G23=3,1,0))</f>
        <v>0</v>
      </c>
      <c r="AW23">
        <f>IF(AW22=1,0,IF(G23=4,1,0))</f>
        <v>0</v>
      </c>
      <c r="AX23">
        <f>IF(AX22=1,0,IF(G23=5,1,0))</f>
        <v>0</v>
      </c>
      <c r="AY23">
        <f>IF(AY22=1,0,IF(G23=6,1,0))</f>
        <v>0</v>
      </c>
      <c r="AZ23">
        <f>IF(AZ22=1,0,IF(G23=7,1,0))</f>
        <v>0</v>
      </c>
      <c r="BA23">
        <f>IF(BA22=1,0,IF(G23=8,1,0))</f>
        <v>0</v>
      </c>
      <c r="BB23">
        <f>IF(BB22=1,0,IF(G23=9,1,0))</f>
        <v>0</v>
      </c>
      <c r="BC23">
        <f>IF(J22+J23&gt;0,BC21+1,IF(BC21&lt;=6,0,BC21-6))</f>
        <v>0</v>
      </c>
      <c r="BD23">
        <f>IF(BC23&gt;13,1,0)</f>
        <v>0</v>
      </c>
      <c r="BE23">
        <f>IF($J22+$J23&gt;0,$BC21+1,0)</f>
        <v>0</v>
      </c>
    </row>
    <row r="24" spans="1:57" ht="9" customHeight="1">
      <c r="A24" s="73">
        <f t="shared" ref="A24" si="79">B24</f>
        <v>42942</v>
      </c>
      <c r="B24" s="74">
        <f>B22+1</f>
        <v>42942</v>
      </c>
      <c r="C24" s="74">
        <f t="shared" si="2"/>
        <v>42942</v>
      </c>
      <c r="D24" s="75">
        <v>0</v>
      </c>
      <c r="E24" s="76">
        <f t="shared" si="3"/>
        <v>0</v>
      </c>
      <c r="F24" s="77">
        <v>0</v>
      </c>
      <c r="G24" s="78">
        <v>1</v>
      </c>
      <c r="H24" s="78"/>
      <c r="I24" s="79"/>
      <c r="J24" s="80">
        <f t="shared" si="28"/>
        <v>0</v>
      </c>
      <c r="K24" s="80">
        <f t="shared" si="29"/>
        <v>0</v>
      </c>
      <c r="L24" s="80">
        <f t="shared" si="4"/>
        <v>0</v>
      </c>
      <c r="M24" s="80">
        <f t="shared" si="5"/>
        <v>0</v>
      </c>
      <c r="N24" s="80" t="b">
        <f t="shared" si="6"/>
        <v>0</v>
      </c>
      <c r="O24" s="80">
        <f t="shared" si="7"/>
        <v>0</v>
      </c>
      <c r="P24" s="80">
        <f t="shared" si="8"/>
        <v>0</v>
      </c>
      <c r="Q24" s="80">
        <f t="shared" si="9"/>
        <v>0</v>
      </c>
      <c r="R24" s="81"/>
      <c r="S24" s="81"/>
      <c r="T24" s="81"/>
      <c r="U24" s="82"/>
      <c r="V24">
        <f t="shared" si="10"/>
        <v>0</v>
      </c>
      <c r="W24">
        <f t="shared" si="10"/>
        <v>0</v>
      </c>
      <c r="X24" t="b">
        <f t="shared" si="10"/>
        <v>0</v>
      </c>
      <c r="Y24">
        <f t="shared" si="10"/>
        <v>0</v>
      </c>
      <c r="Z24">
        <f t="shared" si="11"/>
        <v>0</v>
      </c>
      <c r="AA24">
        <f t="shared" si="12"/>
        <v>0</v>
      </c>
      <c r="AB24">
        <f t="shared" si="13"/>
        <v>0</v>
      </c>
      <c r="AC24">
        <f t="shared" si="14"/>
        <v>0</v>
      </c>
      <c r="AD24">
        <f t="shared" si="14"/>
        <v>0</v>
      </c>
      <c r="AE24">
        <f t="shared" si="14"/>
        <v>0</v>
      </c>
      <c r="AF24">
        <f t="shared" si="14"/>
        <v>0</v>
      </c>
      <c r="AG24">
        <f t="shared" si="15"/>
        <v>0</v>
      </c>
      <c r="AH24">
        <f t="shared" si="15"/>
        <v>0</v>
      </c>
      <c r="AI24">
        <f t="shared" si="15"/>
        <v>0</v>
      </c>
      <c r="AJ24">
        <f t="shared" si="15"/>
        <v>0</v>
      </c>
      <c r="AK24">
        <f t="shared" si="16"/>
        <v>0</v>
      </c>
      <c r="AL24">
        <f t="shared" si="16"/>
        <v>0</v>
      </c>
      <c r="AM24">
        <f t="shared" si="16"/>
        <v>0</v>
      </c>
      <c r="AN24">
        <f t="shared" si="16"/>
        <v>0</v>
      </c>
      <c r="AO24">
        <f t="shared" si="17"/>
        <v>0</v>
      </c>
      <c r="AP24">
        <f t="shared" si="18"/>
        <v>0</v>
      </c>
      <c r="AR24" s="4">
        <f t="shared" ref="AR24" si="80">IF(G24=0,0,IF(OR(G22&gt;=4,G23&gt;=4)=TRUE,0,IF(J24=0,0,IF(AND(J23&gt;0,(((B24+D24)-(C23+E23))*24)&lt;$T$8)=TRUE,$T$8-(((B24+D24)-(C23+E23))*24),IF(AND(J22&gt;0,(((B24+D24)-(C22+E22))*24)&lt;$T$8)=TRUE,$T$8-(((B24+D24)-(C22+E22))*24),0)))))</f>
        <v>0</v>
      </c>
      <c r="AS24" s="4">
        <f t="shared" si="19"/>
        <v>0</v>
      </c>
      <c r="AT24">
        <f>IF(AND(G24=1,J24&gt;0)=TRUE,1,0)</f>
        <v>0</v>
      </c>
      <c r="AU24">
        <f t="shared" ref="AU24" si="81">IF(G24=2,1,0)</f>
        <v>0</v>
      </c>
      <c r="AV24">
        <f t="shared" ref="AV24" si="82">IF(G24=3,1,0)</f>
        <v>0</v>
      </c>
      <c r="AW24">
        <f t="shared" ref="AW24" si="83">IF(G24=4,1,0)</f>
        <v>0</v>
      </c>
      <c r="AX24">
        <f t="shared" ref="AX24" si="84">IF(G24=5,1,0)</f>
        <v>0</v>
      </c>
      <c r="AY24">
        <f t="shared" ref="AY24" si="85">IF(G24=6,1,0)</f>
        <v>0</v>
      </c>
      <c r="AZ24">
        <f t="shared" ref="AZ24" si="86">IF(G24=7,1,0)</f>
        <v>0</v>
      </c>
      <c r="BA24">
        <f t="shared" ref="BA24" si="87">IF(G24=8,1,0)</f>
        <v>0</v>
      </c>
      <c r="BB24">
        <f t="shared" ref="BB24" si="88">IF(G24=9,1,0)</f>
        <v>0</v>
      </c>
    </row>
    <row r="25" spans="1:57" ht="9" customHeight="1">
      <c r="A25" s="83">
        <f>B24</f>
        <v>42942</v>
      </c>
      <c r="B25" s="84">
        <f>C24</f>
        <v>42942</v>
      </c>
      <c r="C25" s="84">
        <f t="shared" si="2"/>
        <v>42942</v>
      </c>
      <c r="D25" s="85">
        <v>0</v>
      </c>
      <c r="E25" s="86">
        <f t="shared" si="3"/>
        <v>0</v>
      </c>
      <c r="F25" s="87">
        <v>0</v>
      </c>
      <c r="G25" s="88">
        <v>1</v>
      </c>
      <c r="H25" s="88"/>
      <c r="I25" s="89"/>
      <c r="J25" s="90">
        <f t="shared" si="28"/>
        <v>0</v>
      </c>
      <c r="K25" s="90">
        <f t="shared" si="29"/>
        <v>0</v>
      </c>
      <c r="L25" s="90">
        <f t="shared" si="4"/>
        <v>0</v>
      </c>
      <c r="M25" s="90">
        <f t="shared" si="5"/>
        <v>0</v>
      </c>
      <c r="N25" s="90" t="b">
        <f t="shared" si="6"/>
        <v>0</v>
      </c>
      <c r="O25" s="90">
        <f t="shared" si="7"/>
        <v>0</v>
      </c>
      <c r="P25" s="90">
        <f t="shared" si="8"/>
        <v>0</v>
      </c>
      <c r="Q25" s="90">
        <f t="shared" si="9"/>
        <v>0</v>
      </c>
      <c r="R25" s="91"/>
      <c r="S25" s="91"/>
      <c r="T25" s="91"/>
      <c r="U25" s="92"/>
      <c r="V25">
        <f t="shared" si="10"/>
        <v>0</v>
      </c>
      <c r="W25">
        <f t="shared" si="10"/>
        <v>0</v>
      </c>
      <c r="X25" t="b">
        <f t="shared" si="10"/>
        <v>0</v>
      </c>
      <c r="Y25">
        <f t="shared" si="10"/>
        <v>0</v>
      </c>
      <c r="Z25">
        <f t="shared" si="11"/>
        <v>0</v>
      </c>
      <c r="AA25">
        <f t="shared" si="12"/>
        <v>0</v>
      </c>
      <c r="AB25">
        <f t="shared" si="13"/>
        <v>0</v>
      </c>
      <c r="AC25">
        <f t="shared" si="14"/>
        <v>0</v>
      </c>
      <c r="AD25">
        <f t="shared" si="14"/>
        <v>0</v>
      </c>
      <c r="AE25">
        <f t="shared" si="14"/>
        <v>0</v>
      </c>
      <c r="AF25">
        <f t="shared" si="14"/>
        <v>0</v>
      </c>
      <c r="AG25">
        <f t="shared" si="15"/>
        <v>0</v>
      </c>
      <c r="AH25">
        <f t="shared" si="15"/>
        <v>0</v>
      </c>
      <c r="AI25">
        <f t="shared" si="15"/>
        <v>0</v>
      </c>
      <c r="AJ25">
        <f t="shared" si="15"/>
        <v>0</v>
      </c>
      <c r="AK25">
        <f t="shared" si="16"/>
        <v>0</v>
      </c>
      <c r="AL25">
        <f t="shared" si="16"/>
        <v>0</v>
      </c>
      <c r="AM25">
        <f t="shared" si="16"/>
        <v>0</v>
      </c>
      <c r="AN25">
        <f t="shared" si="16"/>
        <v>0</v>
      </c>
      <c r="AO25">
        <f t="shared" si="17"/>
        <v>0</v>
      </c>
      <c r="AP25">
        <f t="shared" si="18"/>
        <v>0</v>
      </c>
      <c r="AQ25" s="4">
        <f t="shared" ref="AQ25" si="89">IF(G25=0,0,IF(OR(G24&gt;=4,G25&gt;=4)=TRUE,0,IF(AND(J24=0,J25=0)=TRUE,0,IF((AS24+AS25)&lt;=$T$9,0,IF((AS24+AS25)&gt;$T$9,IF(J25=0,IF(((C24+E24)*24)+$T$8&gt;(B26+D24)*24,IF(((((C24+E24)*24)+$T$8)-((B26+D24)*24)-AR26)&gt;0,(((C24+E24)*24)+$T$8)-((B26+D24)*24)-AR26,IF(((C25+E25)*24)+$T$8&gt;(B26+D24)*24,IF(((((C25+E25)*24)+$T$8)-((B26+D24)*24)-AR26)&gt;0,(((C25+E25)*24)+$T$8)-((B26+D24)*24)-AR26,0))))))))))</f>
        <v>0</v>
      </c>
      <c r="AS25" s="4">
        <f t="shared" si="19"/>
        <v>0</v>
      </c>
      <c r="AT25">
        <f>IF(AT24=1,0,IF(AND(G25=1,J25&gt;0)=TRUE,1,0))</f>
        <v>0</v>
      </c>
      <c r="AU25">
        <f>IF(AU24=1,0,IF(G25=2,1,0))</f>
        <v>0</v>
      </c>
      <c r="AV25">
        <f>IF(AV24=1,0,IF(G25=3,1,0))</f>
        <v>0</v>
      </c>
      <c r="AW25">
        <f>IF(AW24=1,0,IF(G25=4,1,0))</f>
        <v>0</v>
      </c>
      <c r="AX25">
        <f>IF(AX24=1,0,IF(G25=5,1,0))</f>
        <v>0</v>
      </c>
      <c r="AY25">
        <f>IF(AY24=1,0,IF(G25=6,1,0))</f>
        <v>0</v>
      </c>
      <c r="AZ25">
        <f>IF(AZ24=1,0,IF(G25=7,1,0))</f>
        <v>0</v>
      </c>
      <c r="BA25">
        <f>IF(BA24=1,0,IF(G25=8,1,0))</f>
        <v>0</v>
      </c>
      <c r="BB25">
        <f>IF(BB24=1,0,IF(G25=9,1,0))</f>
        <v>0</v>
      </c>
      <c r="BC25">
        <f>IF(J24+J25&gt;0,BC23+1,IF(BC23&lt;=6,0,BC23-6))</f>
        <v>0</v>
      </c>
      <c r="BD25">
        <f>IF(BC25&gt;13,1,0)</f>
        <v>0</v>
      </c>
      <c r="BE25">
        <f>IF($J24+$J25&gt;0,$BC23+1,0)</f>
        <v>0</v>
      </c>
    </row>
    <row r="26" spans="1:57" ht="9" customHeight="1">
      <c r="A26" s="62">
        <f>B26</f>
        <v>42943</v>
      </c>
      <c r="B26" s="64">
        <f>B24+1</f>
        <v>42943</v>
      </c>
      <c r="C26" s="64">
        <f t="shared" ref="C26:C39" si="90">B26+F26</f>
        <v>42943</v>
      </c>
      <c r="D26" s="65">
        <v>0</v>
      </c>
      <c r="E26" s="66">
        <f>D26</f>
        <v>0</v>
      </c>
      <c r="F26" s="67">
        <v>0</v>
      </c>
      <c r="G26" s="68">
        <v>1</v>
      </c>
      <c r="H26" s="68"/>
      <c r="I26" s="69"/>
      <c r="J26" s="70">
        <f>((C26+E26)-(B26+D26))*24</f>
        <v>0</v>
      </c>
      <c r="K26" s="70">
        <f>IF(OR(G26=4,G26&gt;=8)=TRUE,0,J26)</f>
        <v>0</v>
      </c>
      <c r="L26" s="70">
        <f t="shared" ref="L26:L39" si="91">IF(J26-(O26+N26+M26+P26+Q26)&lt;0,0,J26-(O26+N26+M26+P26+Q26))</f>
        <v>0</v>
      </c>
      <c r="M26" s="70">
        <f t="shared" ref="M26:M39" si="92">IF(Q26+P26&gt;0,0,IF(K26-J26&gt;$O$9,0,IF((B26+D26)&gt;(B26+$O$2),J26-O26-N26,IF(((((C26+E26)*24)-((B26+$O$2)*24)))-O26-N26&gt;0,((((C26+E26)*24)-((B26+$O$2)*24)))-O26-N26,0))))</f>
        <v>0</v>
      </c>
      <c r="N26" s="70" t="b">
        <f t="shared" ref="N26:N39" si="93">IF(Q26+P26&gt;0,0,IF(K26-J26&gt;$O$9,0,IF(WEEKDAY(A26,2)&gt;5,J26-O26,IF((B26+D26)&gt;(B26+$O$3),J26-O26,IF(((C26+E26)&gt;(B26+$O$3)),IF(((((C26+E26)-(B26+$O$3))*24)-O26)&gt;0,(((C26+E26)-(B26+$O$3))*24)-O26,0))))))</f>
        <v>0</v>
      </c>
      <c r="O26" s="70">
        <f t="shared" ref="O26:O39" si="94">IF(Q26+P26&gt;0,0,IF((K26-J26)&gt;=$O$9,J26,IF(K26&gt;$O$9,K26-$O$9,0)))</f>
        <v>0</v>
      </c>
      <c r="P26" s="70">
        <f t="shared" ref="P26:P39" si="95">IF(G26=2,J26,0)</f>
        <v>0</v>
      </c>
      <c r="Q26" s="70">
        <f t="shared" ref="Q26:Q39" si="96">IF(G26=3,J26,0)</f>
        <v>0</v>
      </c>
      <c r="R26" s="71"/>
      <c r="S26" s="71"/>
      <c r="T26" s="71"/>
      <c r="U26" s="72"/>
      <c r="V26">
        <f t="shared" ref="V26:Y39" si="97">IF($G26=1,L26,0)</f>
        <v>0</v>
      </c>
      <c r="W26">
        <f t="shared" si="97"/>
        <v>0</v>
      </c>
      <c r="X26" t="b">
        <f t="shared" si="97"/>
        <v>0</v>
      </c>
      <c r="Y26">
        <f t="shared" si="97"/>
        <v>0</v>
      </c>
      <c r="Z26">
        <f t="shared" ref="Z26:Z39" si="98">IF($G26=2,P26,0)</f>
        <v>0</v>
      </c>
      <c r="AA26">
        <f t="shared" ref="AA26:AA39" si="99">IF($G26=3,Q26,0)</f>
        <v>0</v>
      </c>
      <c r="AB26">
        <f t="shared" ref="AB26:AB39" si="100">IF($G26=4,H26,0)</f>
        <v>0</v>
      </c>
      <c r="AC26">
        <f t="shared" ref="AC26:AF39" si="101">IF($G26=5,L26,0)</f>
        <v>0</v>
      </c>
      <c r="AD26">
        <f t="shared" si="101"/>
        <v>0</v>
      </c>
      <c r="AE26">
        <f t="shared" si="101"/>
        <v>0</v>
      </c>
      <c r="AF26">
        <f t="shared" si="101"/>
        <v>0</v>
      </c>
      <c r="AG26">
        <f t="shared" ref="AG26:AJ39" si="102">IF($G26=6,L26,0)</f>
        <v>0</v>
      </c>
      <c r="AH26">
        <f t="shared" si="102"/>
        <v>0</v>
      </c>
      <c r="AI26">
        <f t="shared" si="102"/>
        <v>0</v>
      </c>
      <c r="AJ26">
        <f t="shared" si="102"/>
        <v>0</v>
      </c>
      <c r="AK26">
        <f t="shared" ref="AK26:AN39" si="103">IF($G26=7,L26,0)</f>
        <v>0</v>
      </c>
      <c r="AL26">
        <f t="shared" si="103"/>
        <v>0</v>
      </c>
      <c r="AM26">
        <f t="shared" si="103"/>
        <v>0</v>
      </c>
      <c r="AN26">
        <f t="shared" si="103"/>
        <v>0</v>
      </c>
      <c r="AO26">
        <f t="shared" ref="AO26:AO39" si="104">IF($G26=8,H26,0)</f>
        <v>0</v>
      </c>
      <c r="AP26">
        <f t="shared" ref="AP26:AP39" si="105">IF($G26=9,H26,0)</f>
        <v>0</v>
      </c>
      <c r="AR26" s="4">
        <f t="shared" ref="AR26" si="106">IF(G26=0,0,IF(OR(G24&gt;=4,G25&gt;=4)=TRUE,0,IF(J26=0,0,IF(AND(J25&gt;0,(((B26+D26)-(C25+E25))*24)&lt;$T$8)=TRUE,$T$8-(((B26+D26)-(C25+E25))*24),IF(AND(J24&gt;0,(((B26+D26)-(C24+E24))*24)&lt;$T$8)=TRUE,$T$8-(((B26+D26)-(C24+E24))*24),0)))))</f>
        <v>0</v>
      </c>
      <c r="AS26" s="4">
        <f t="shared" ref="AS26:AS39" si="107">IF(AND(G26&gt;=1,G26&lt;=3)=TRUE,J26,0)</f>
        <v>0</v>
      </c>
      <c r="AT26">
        <f>IF(AND(G26=1,J26&gt;0)=TRUE,1,0)</f>
        <v>0</v>
      </c>
      <c r="AU26">
        <f t="shared" ref="AU26" si="108">IF(G26=2,1,0)</f>
        <v>0</v>
      </c>
      <c r="AV26">
        <f t="shared" ref="AV26" si="109">IF(G26=3,1,0)</f>
        <v>0</v>
      </c>
      <c r="AW26">
        <f t="shared" ref="AW26" si="110">IF(G26=4,1,0)</f>
        <v>0</v>
      </c>
      <c r="AX26">
        <f t="shared" ref="AX26" si="111">IF(G26=5,1,0)</f>
        <v>0</v>
      </c>
      <c r="AY26">
        <f t="shared" ref="AY26" si="112">IF(G26=6,1,0)</f>
        <v>0</v>
      </c>
      <c r="AZ26">
        <f t="shared" ref="AZ26" si="113">IF(G26=7,1,0)</f>
        <v>0</v>
      </c>
      <c r="BA26">
        <f t="shared" ref="BA26" si="114">IF(G26=8,1,0)</f>
        <v>0</v>
      </c>
      <c r="BB26">
        <f t="shared" ref="BB26" si="115">IF(G26=9,1,0)</f>
        <v>0</v>
      </c>
    </row>
    <row r="27" spans="1:57" ht="9" customHeight="1">
      <c r="A27" s="105">
        <f>B26</f>
        <v>42943</v>
      </c>
      <c r="B27" s="106">
        <f>C26</f>
        <v>42943</v>
      </c>
      <c r="C27" s="106">
        <f t="shared" si="90"/>
        <v>42943</v>
      </c>
      <c r="D27" s="107">
        <v>0</v>
      </c>
      <c r="E27" s="108">
        <f>D27</f>
        <v>0</v>
      </c>
      <c r="F27" s="109">
        <v>0</v>
      </c>
      <c r="G27" s="110">
        <v>1</v>
      </c>
      <c r="H27" s="110"/>
      <c r="I27" s="111"/>
      <c r="J27" s="112">
        <f t="shared" ref="J27:J39" si="116">((C27+E27)-(B27+D27))*24</f>
        <v>0</v>
      </c>
      <c r="K27" s="112">
        <f t="shared" ref="K27:K39" si="117">IF(OR(G27=4,G27&gt;=8)=TRUE,K26,K26+J27)</f>
        <v>0</v>
      </c>
      <c r="L27" s="112">
        <f t="shared" si="91"/>
        <v>0</v>
      </c>
      <c r="M27" s="112">
        <f t="shared" si="92"/>
        <v>0</v>
      </c>
      <c r="N27" s="112" t="b">
        <f t="shared" si="93"/>
        <v>0</v>
      </c>
      <c r="O27" s="112">
        <f t="shared" si="94"/>
        <v>0</v>
      </c>
      <c r="P27" s="112">
        <f t="shared" si="95"/>
        <v>0</v>
      </c>
      <c r="Q27" s="112">
        <f t="shared" si="96"/>
        <v>0</v>
      </c>
      <c r="R27" s="113"/>
      <c r="S27" s="113"/>
      <c r="T27" s="113"/>
      <c r="U27" s="114"/>
      <c r="V27">
        <f t="shared" si="97"/>
        <v>0</v>
      </c>
      <c r="W27">
        <f t="shared" si="97"/>
        <v>0</v>
      </c>
      <c r="X27" t="b">
        <f t="shared" si="97"/>
        <v>0</v>
      </c>
      <c r="Y27">
        <f t="shared" si="97"/>
        <v>0</v>
      </c>
      <c r="Z27">
        <f t="shared" si="98"/>
        <v>0</v>
      </c>
      <c r="AA27">
        <f t="shared" si="99"/>
        <v>0</v>
      </c>
      <c r="AB27">
        <f t="shared" si="100"/>
        <v>0</v>
      </c>
      <c r="AC27">
        <f t="shared" si="101"/>
        <v>0</v>
      </c>
      <c r="AD27">
        <f t="shared" si="101"/>
        <v>0</v>
      </c>
      <c r="AE27">
        <f t="shared" si="101"/>
        <v>0</v>
      </c>
      <c r="AF27">
        <f t="shared" si="101"/>
        <v>0</v>
      </c>
      <c r="AG27">
        <f t="shared" si="102"/>
        <v>0</v>
      </c>
      <c r="AH27">
        <f t="shared" si="102"/>
        <v>0</v>
      </c>
      <c r="AI27">
        <f t="shared" si="102"/>
        <v>0</v>
      </c>
      <c r="AJ27">
        <f t="shared" si="102"/>
        <v>0</v>
      </c>
      <c r="AK27">
        <f t="shared" si="103"/>
        <v>0</v>
      </c>
      <c r="AL27">
        <f t="shared" si="103"/>
        <v>0</v>
      </c>
      <c r="AM27">
        <f t="shared" si="103"/>
        <v>0</v>
      </c>
      <c r="AN27">
        <f t="shared" si="103"/>
        <v>0</v>
      </c>
      <c r="AO27">
        <f t="shared" si="104"/>
        <v>0</v>
      </c>
      <c r="AP27">
        <f t="shared" si="105"/>
        <v>0</v>
      </c>
      <c r="AQ27" s="4">
        <f t="shared" ref="AQ27" si="118">IF(G27=0,0,IF(OR(G26&gt;=4,G27&gt;=4)=TRUE,0,IF(AND(J26=0,J27=0)=TRUE,0,IF((AS26+AS27)&lt;=$T$9,0,IF((AS26+AS27)&gt;$T$9,IF(J27=0,IF(((C26+E26)*24)+$T$8&gt;(B28+D26)*24,IF(((((C26+E26)*24)+$T$8)-((B28+D26)*24)-AR28)&gt;0,(((C26+E26)*24)+$T$8)-((B28+D26)*24)-AR28,IF(((C27+E27)*24)+$T$8&gt;(B28+D26)*24,IF(((((C27+E27)*24)+$T$8)-((B28+D26)*24)-AR28)&gt;0,(((C27+E27)*24)+$T$8)-((B28+D26)*24)-AR28,0))))))))))</f>
        <v>0</v>
      </c>
      <c r="AS27" s="4">
        <f t="shared" si="107"/>
        <v>0</v>
      </c>
      <c r="AT27">
        <f>IF(AT26=1,0,IF(AND(G27=1,J27&gt;0)=TRUE,1,0))</f>
        <v>0</v>
      </c>
      <c r="AU27">
        <f>IF(AU26=1,0,IF(G27=2,1,0))</f>
        <v>0</v>
      </c>
      <c r="AV27">
        <f>IF(AV26=1,0,IF(G27=3,1,0))</f>
        <v>0</v>
      </c>
      <c r="AW27">
        <f>IF(AW26=1,0,IF(G27=4,1,0))</f>
        <v>0</v>
      </c>
      <c r="AX27">
        <f>IF(AX26=1,0,IF(G27=5,1,0))</f>
        <v>0</v>
      </c>
      <c r="AY27">
        <f>IF(AY26=1,0,IF(G27=6,1,0))</f>
        <v>0</v>
      </c>
      <c r="AZ27">
        <f>IF(AZ26=1,0,IF(G27=7,1,0))</f>
        <v>0</v>
      </c>
      <c r="BA27">
        <f>IF(BA26=1,0,IF(G27=8,1,0))</f>
        <v>0</v>
      </c>
      <c r="BB27">
        <f>IF(BB26=1,0,IF(G27=9,1,0))</f>
        <v>0</v>
      </c>
      <c r="BC27">
        <f>IF(J26+J27&gt;0,BC25+1,IF(BC25&lt;=6,0,BC25-6))</f>
        <v>0</v>
      </c>
      <c r="BD27">
        <f>IF(BC27&gt;13,1,0)</f>
        <v>0</v>
      </c>
      <c r="BE27">
        <f>IF($J26+$J27&gt;0,$BC25+1,0)</f>
        <v>0</v>
      </c>
    </row>
    <row r="28" spans="1:57" ht="9" customHeight="1">
      <c r="A28" s="73">
        <f t="shared" ref="A28:A36" si="119">B28</f>
        <v>42944</v>
      </c>
      <c r="B28" s="74">
        <f>B26+1</f>
        <v>42944</v>
      </c>
      <c r="C28" s="74">
        <f t="shared" si="90"/>
        <v>42944</v>
      </c>
      <c r="D28" s="75">
        <v>0</v>
      </c>
      <c r="E28" s="76">
        <f t="shared" ref="E28" si="120">D28</f>
        <v>0</v>
      </c>
      <c r="F28" s="77">
        <v>0</v>
      </c>
      <c r="G28" s="78">
        <v>1</v>
      </c>
      <c r="H28" s="78"/>
      <c r="I28" s="79"/>
      <c r="J28" s="80">
        <f t="shared" si="116"/>
        <v>0</v>
      </c>
      <c r="K28" s="80">
        <f t="shared" si="117"/>
        <v>0</v>
      </c>
      <c r="L28" s="80">
        <f t="shared" si="91"/>
        <v>0</v>
      </c>
      <c r="M28" s="80">
        <f t="shared" si="92"/>
        <v>0</v>
      </c>
      <c r="N28" s="80" t="b">
        <f t="shared" si="93"/>
        <v>0</v>
      </c>
      <c r="O28" s="80">
        <f t="shared" si="94"/>
        <v>0</v>
      </c>
      <c r="P28" s="80">
        <f t="shared" si="95"/>
        <v>0</v>
      </c>
      <c r="Q28" s="80">
        <f t="shared" si="96"/>
        <v>0</v>
      </c>
      <c r="R28" s="81"/>
      <c r="S28" s="81"/>
      <c r="T28" s="81"/>
      <c r="U28" s="82"/>
      <c r="V28">
        <f t="shared" si="97"/>
        <v>0</v>
      </c>
      <c r="W28">
        <f t="shared" si="97"/>
        <v>0</v>
      </c>
      <c r="X28" t="b">
        <f t="shared" si="97"/>
        <v>0</v>
      </c>
      <c r="Y28">
        <f t="shared" si="97"/>
        <v>0</v>
      </c>
      <c r="Z28">
        <f t="shared" si="98"/>
        <v>0</v>
      </c>
      <c r="AA28">
        <f t="shared" si="99"/>
        <v>0</v>
      </c>
      <c r="AB28">
        <f t="shared" si="100"/>
        <v>0</v>
      </c>
      <c r="AC28">
        <f t="shared" si="101"/>
        <v>0</v>
      </c>
      <c r="AD28">
        <f t="shared" si="101"/>
        <v>0</v>
      </c>
      <c r="AE28">
        <f t="shared" si="101"/>
        <v>0</v>
      </c>
      <c r="AF28">
        <f t="shared" si="101"/>
        <v>0</v>
      </c>
      <c r="AG28">
        <f t="shared" si="102"/>
        <v>0</v>
      </c>
      <c r="AH28">
        <f t="shared" si="102"/>
        <v>0</v>
      </c>
      <c r="AI28">
        <f t="shared" si="102"/>
        <v>0</v>
      </c>
      <c r="AJ28">
        <f t="shared" si="102"/>
        <v>0</v>
      </c>
      <c r="AK28">
        <f t="shared" si="103"/>
        <v>0</v>
      </c>
      <c r="AL28">
        <f t="shared" si="103"/>
        <v>0</v>
      </c>
      <c r="AM28">
        <f t="shared" si="103"/>
        <v>0</v>
      </c>
      <c r="AN28">
        <f t="shared" si="103"/>
        <v>0</v>
      </c>
      <c r="AO28">
        <f t="shared" si="104"/>
        <v>0</v>
      </c>
      <c r="AP28">
        <f t="shared" si="105"/>
        <v>0</v>
      </c>
      <c r="AR28" s="4">
        <f t="shared" ref="AR28" si="121">IF(G28=0,0,IF(OR(G26&gt;=4,G27&gt;=4)=TRUE,0,IF(J28=0,0,IF(AND(J27&gt;0,(((B28+D28)-(C27+E27))*24)&lt;$T$8)=TRUE,$T$8-(((B28+D28)-(C27+E27))*24),IF(AND(J26&gt;0,(((B28+D28)-(C26+E26))*24)&lt;$T$8)=TRUE,$T$8-(((B28+D28)-(C26+E26))*24),0)))))</f>
        <v>0</v>
      </c>
      <c r="AS28" s="4">
        <f t="shared" si="107"/>
        <v>0</v>
      </c>
      <c r="AT28">
        <f>IF(AND(G28=1,J28&gt;0)=TRUE,1,0)</f>
        <v>0</v>
      </c>
      <c r="AU28">
        <f t="shared" ref="AU28" si="122">IF(G28=2,1,0)</f>
        <v>0</v>
      </c>
      <c r="AV28">
        <f t="shared" ref="AV28" si="123">IF(G28=3,1,0)</f>
        <v>0</v>
      </c>
      <c r="AW28">
        <f t="shared" ref="AW28" si="124">IF(G28=4,1,0)</f>
        <v>0</v>
      </c>
      <c r="AX28">
        <f t="shared" ref="AX28" si="125">IF(G28=5,1,0)</f>
        <v>0</v>
      </c>
      <c r="AY28">
        <f t="shared" ref="AY28" si="126">IF(G28=6,1,0)</f>
        <v>0</v>
      </c>
      <c r="AZ28">
        <f t="shared" ref="AZ28" si="127">IF(G28=7,1,0)</f>
        <v>0</v>
      </c>
      <c r="BA28">
        <f t="shared" ref="BA28" si="128">IF(G28=8,1,0)</f>
        <v>0</v>
      </c>
      <c r="BB28">
        <f t="shared" ref="BB28" si="129">IF(G28=9,1,0)</f>
        <v>0</v>
      </c>
    </row>
    <row r="29" spans="1:57" ht="9" customHeight="1">
      <c r="A29" s="105">
        <f>B28</f>
        <v>42944</v>
      </c>
      <c r="B29" s="106">
        <f>C28</f>
        <v>42944</v>
      </c>
      <c r="C29" s="106">
        <f t="shared" si="90"/>
        <v>42944</v>
      </c>
      <c r="D29" s="107">
        <v>0</v>
      </c>
      <c r="E29" s="108">
        <f>D29</f>
        <v>0</v>
      </c>
      <c r="F29" s="109">
        <v>0</v>
      </c>
      <c r="G29" s="110">
        <v>1</v>
      </c>
      <c r="H29" s="110"/>
      <c r="I29" s="111"/>
      <c r="J29" s="112">
        <f t="shared" si="116"/>
        <v>0</v>
      </c>
      <c r="K29" s="112">
        <f t="shared" si="117"/>
        <v>0</v>
      </c>
      <c r="L29" s="112">
        <f t="shared" si="91"/>
        <v>0</v>
      </c>
      <c r="M29" s="112">
        <f t="shared" si="92"/>
        <v>0</v>
      </c>
      <c r="N29" s="112" t="b">
        <f t="shared" si="93"/>
        <v>0</v>
      </c>
      <c r="O29" s="112">
        <f t="shared" si="94"/>
        <v>0</v>
      </c>
      <c r="P29" s="112">
        <f t="shared" si="95"/>
        <v>0</v>
      </c>
      <c r="Q29" s="112">
        <f t="shared" si="96"/>
        <v>0</v>
      </c>
      <c r="R29" s="113"/>
      <c r="S29" s="113"/>
      <c r="T29" s="113"/>
      <c r="U29" s="114"/>
      <c r="V29">
        <f t="shared" si="97"/>
        <v>0</v>
      </c>
      <c r="W29">
        <f t="shared" si="97"/>
        <v>0</v>
      </c>
      <c r="X29" t="b">
        <f t="shared" si="97"/>
        <v>0</v>
      </c>
      <c r="Y29">
        <f t="shared" si="97"/>
        <v>0</v>
      </c>
      <c r="Z29">
        <f t="shared" si="98"/>
        <v>0</v>
      </c>
      <c r="AA29">
        <f t="shared" si="99"/>
        <v>0</v>
      </c>
      <c r="AB29">
        <f t="shared" si="100"/>
        <v>0</v>
      </c>
      <c r="AC29">
        <f t="shared" si="101"/>
        <v>0</v>
      </c>
      <c r="AD29">
        <f t="shared" si="101"/>
        <v>0</v>
      </c>
      <c r="AE29">
        <f t="shared" si="101"/>
        <v>0</v>
      </c>
      <c r="AF29">
        <f t="shared" si="101"/>
        <v>0</v>
      </c>
      <c r="AG29">
        <f t="shared" si="102"/>
        <v>0</v>
      </c>
      <c r="AH29">
        <f t="shared" si="102"/>
        <v>0</v>
      </c>
      <c r="AI29">
        <f t="shared" si="102"/>
        <v>0</v>
      </c>
      <c r="AJ29">
        <f t="shared" si="102"/>
        <v>0</v>
      </c>
      <c r="AK29">
        <f t="shared" si="103"/>
        <v>0</v>
      </c>
      <c r="AL29">
        <f t="shared" si="103"/>
        <v>0</v>
      </c>
      <c r="AM29">
        <f t="shared" si="103"/>
        <v>0</v>
      </c>
      <c r="AN29">
        <f t="shared" si="103"/>
        <v>0</v>
      </c>
      <c r="AO29">
        <f t="shared" si="104"/>
        <v>0</v>
      </c>
      <c r="AP29">
        <f t="shared" si="105"/>
        <v>0</v>
      </c>
      <c r="AQ29" s="4">
        <f t="shared" ref="AQ29" si="130">IF(G29=0,0,IF(OR(G28&gt;=4,G29&gt;=4)=TRUE,0,IF(AND(J28=0,J29=0)=TRUE,0,IF((AS28+AS29)&lt;=$T$9,0,IF((AS28+AS29)&gt;$T$9,IF(J29=0,IF(((C28+E28)*24)+$T$8&gt;(B30+D28)*24,IF(((((C28+E28)*24)+$T$8)-((B30+D28)*24)-AR30)&gt;0,(((C28+E28)*24)+$T$8)-((B30+D28)*24)-AR30,IF(((C29+E29)*24)+$T$8&gt;(B30+D28)*24,IF(((((C29+E29)*24)+$T$8)-((B30+D28)*24)-AR30)&gt;0,(((C29+E29)*24)+$T$8)-((B30+D28)*24)-AR30,0))))))))))</f>
        <v>0</v>
      </c>
      <c r="AS29" s="4">
        <f t="shared" si="107"/>
        <v>0</v>
      </c>
      <c r="AT29">
        <f>IF(AT28=1,0,IF(AND(G29=1,J29&gt;0)=TRUE,1,0))</f>
        <v>0</v>
      </c>
      <c r="AU29">
        <f>IF(AU28=1,0,IF(G29=2,1,0))</f>
        <v>0</v>
      </c>
      <c r="AV29">
        <f>IF(AV28=1,0,IF(G29=3,1,0))</f>
        <v>0</v>
      </c>
      <c r="AW29">
        <f>IF(AW28=1,0,IF(G29=4,1,0))</f>
        <v>0</v>
      </c>
      <c r="AX29">
        <f>IF(AX28=1,0,IF(G29=5,1,0))</f>
        <v>0</v>
      </c>
      <c r="AY29">
        <f>IF(AY28=1,0,IF(G29=6,1,0))</f>
        <v>0</v>
      </c>
      <c r="AZ29">
        <f>IF(AZ28=1,0,IF(G29=7,1,0))</f>
        <v>0</v>
      </c>
      <c r="BA29">
        <f>IF(BA28=1,0,IF(G29=8,1,0))</f>
        <v>0</v>
      </c>
      <c r="BB29">
        <f>IF(BB28=1,0,IF(G29=9,1,0))</f>
        <v>0</v>
      </c>
      <c r="BC29">
        <f>IF(J28+J29&gt;0,BC27+1,IF(BC27&lt;=6,0,BC27-6))</f>
        <v>0</v>
      </c>
      <c r="BD29">
        <f>IF(BC29&gt;13,1,0)</f>
        <v>0</v>
      </c>
      <c r="BE29">
        <f>IF($J28+$J29&gt;0,$BC27+1,0)</f>
        <v>0</v>
      </c>
    </row>
    <row r="30" spans="1:57" ht="9" customHeight="1">
      <c r="A30" s="73">
        <f t="shared" si="119"/>
        <v>42945</v>
      </c>
      <c r="B30" s="74">
        <f>B28+1</f>
        <v>42945</v>
      </c>
      <c r="C30" s="74">
        <f t="shared" si="90"/>
        <v>42945</v>
      </c>
      <c r="D30" s="75">
        <v>0</v>
      </c>
      <c r="E30" s="76">
        <f>D30</f>
        <v>0</v>
      </c>
      <c r="F30" s="77">
        <v>0</v>
      </c>
      <c r="G30" s="78">
        <v>1</v>
      </c>
      <c r="H30" s="78"/>
      <c r="I30" s="79"/>
      <c r="J30" s="80">
        <f t="shared" si="116"/>
        <v>0</v>
      </c>
      <c r="K30" s="80">
        <f t="shared" si="117"/>
        <v>0</v>
      </c>
      <c r="L30" s="80">
        <f t="shared" si="91"/>
        <v>0</v>
      </c>
      <c r="M30" s="80">
        <f t="shared" si="92"/>
        <v>0</v>
      </c>
      <c r="N30" s="80">
        <f t="shared" si="93"/>
        <v>0</v>
      </c>
      <c r="O30" s="80">
        <f t="shared" si="94"/>
        <v>0</v>
      </c>
      <c r="P30" s="80">
        <f t="shared" si="95"/>
        <v>0</v>
      </c>
      <c r="Q30" s="80">
        <f t="shared" si="96"/>
        <v>0</v>
      </c>
      <c r="R30" s="81"/>
      <c r="S30" s="81"/>
      <c r="T30" s="81"/>
      <c r="U30" s="82"/>
      <c r="V30">
        <f t="shared" si="97"/>
        <v>0</v>
      </c>
      <c r="W30">
        <f t="shared" si="97"/>
        <v>0</v>
      </c>
      <c r="X30">
        <f t="shared" si="97"/>
        <v>0</v>
      </c>
      <c r="Y30">
        <f t="shared" si="97"/>
        <v>0</v>
      </c>
      <c r="Z30">
        <f t="shared" si="98"/>
        <v>0</v>
      </c>
      <c r="AA30">
        <f t="shared" si="99"/>
        <v>0</v>
      </c>
      <c r="AB30">
        <f t="shared" si="100"/>
        <v>0</v>
      </c>
      <c r="AC30">
        <f t="shared" si="101"/>
        <v>0</v>
      </c>
      <c r="AD30">
        <f t="shared" si="101"/>
        <v>0</v>
      </c>
      <c r="AE30">
        <f t="shared" si="101"/>
        <v>0</v>
      </c>
      <c r="AF30">
        <f t="shared" si="101"/>
        <v>0</v>
      </c>
      <c r="AG30">
        <f t="shared" si="102"/>
        <v>0</v>
      </c>
      <c r="AH30">
        <f t="shared" si="102"/>
        <v>0</v>
      </c>
      <c r="AI30">
        <f t="shared" si="102"/>
        <v>0</v>
      </c>
      <c r="AJ30">
        <f t="shared" si="102"/>
        <v>0</v>
      </c>
      <c r="AK30">
        <f t="shared" si="103"/>
        <v>0</v>
      </c>
      <c r="AL30">
        <f t="shared" si="103"/>
        <v>0</v>
      </c>
      <c r="AM30">
        <f t="shared" si="103"/>
        <v>0</v>
      </c>
      <c r="AN30">
        <f t="shared" si="103"/>
        <v>0</v>
      </c>
      <c r="AO30">
        <f t="shared" si="104"/>
        <v>0</v>
      </c>
      <c r="AP30">
        <f t="shared" si="105"/>
        <v>0</v>
      </c>
      <c r="AR30" s="4">
        <f t="shared" ref="AR30" si="131">IF(G30=0,0,IF(OR(G28&gt;=4,G29&gt;=4)=TRUE,0,IF(J30=0,0,IF(AND(J29&gt;0,(((B30+D30)-(C29+E29))*24)&lt;$T$8)=TRUE,$T$8-(((B30+D30)-(C29+E29))*24),IF(AND(J28&gt;0,(((B30+D30)-(C28+E28))*24)&lt;$T$8)=TRUE,$T$8-(((B30+D30)-(C28+E28))*24),0)))))</f>
        <v>0</v>
      </c>
      <c r="AS30" s="4">
        <f t="shared" si="107"/>
        <v>0</v>
      </c>
      <c r="AT30">
        <f>IF(AND(G30=1,J30&gt;0)=TRUE,1,0)</f>
        <v>0</v>
      </c>
      <c r="AU30">
        <f t="shared" ref="AU30" si="132">IF(G30=2,1,0)</f>
        <v>0</v>
      </c>
      <c r="AV30">
        <f t="shared" ref="AV30" si="133">IF(G30=3,1,0)</f>
        <v>0</v>
      </c>
      <c r="AW30">
        <f t="shared" ref="AW30" si="134">IF(G30=4,1,0)</f>
        <v>0</v>
      </c>
      <c r="AX30">
        <f t="shared" ref="AX30" si="135">IF(G30=5,1,0)</f>
        <v>0</v>
      </c>
      <c r="AY30">
        <f t="shared" ref="AY30" si="136">IF(G30=6,1,0)</f>
        <v>0</v>
      </c>
      <c r="AZ30">
        <f t="shared" ref="AZ30" si="137">IF(G30=7,1,0)</f>
        <v>0</v>
      </c>
      <c r="BA30">
        <f t="shared" ref="BA30" si="138">IF(G30=8,1,0)</f>
        <v>0</v>
      </c>
      <c r="BB30">
        <f t="shared" ref="BB30" si="139">IF(G30=9,1,0)</f>
        <v>0</v>
      </c>
    </row>
    <row r="31" spans="1:57" ht="9" customHeight="1">
      <c r="A31" s="105">
        <f>B30</f>
        <v>42945</v>
      </c>
      <c r="B31" s="106">
        <f>C30</f>
        <v>42945</v>
      </c>
      <c r="C31" s="106">
        <f t="shared" si="90"/>
        <v>42945</v>
      </c>
      <c r="D31" s="107">
        <v>0</v>
      </c>
      <c r="E31" s="108">
        <f>D31</f>
        <v>0</v>
      </c>
      <c r="F31" s="109">
        <v>0</v>
      </c>
      <c r="G31" s="110">
        <v>1</v>
      </c>
      <c r="H31" s="110"/>
      <c r="I31" s="111"/>
      <c r="J31" s="112">
        <f t="shared" si="116"/>
        <v>0</v>
      </c>
      <c r="K31" s="112">
        <f t="shared" si="117"/>
        <v>0</v>
      </c>
      <c r="L31" s="112">
        <f t="shared" si="91"/>
        <v>0</v>
      </c>
      <c r="M31" s="112">
        <f t="shared" si="92"/>
        <v>0</v>
      </c>
      <c r="N31" s="112">
        <f t="shared" si="93"/>
        <v>0</v>
      </c>
      <c r="O31" s="112">
        <f t="shared" si="94"/>
        <v>0</v>
      </c>
      <c r="P31" s="112">
        <f t="shared" si="95"/>
        <v>0</v>
      </c>
      <c r="Q31" s="112">
        <f t="shared" si="96"/>
        <v>0</v>
      </c>
      <c r="R31" s="113"/>
      <c r="S31" s="113"/>
      <c r="T31" s="113"/>
      <c r="U31" s="114"/>
      <c r="V31">
        <f t="shared" si="97"/>
        <v>0</v>
      </c>
      <c r="W31">
        <f t="shared" si="97"/>
        <v>0</v>
      </c>
      <c r="X31">
        <f t="shared" si="97"/>
        <v>0</v>
      </c>
      <c r="Y31">
        <f t="shared" si="97"/>
        <v>0</v>
      </c>
      <c r="Z31">
        <f t="shared" si="98"/>
        <v>0</v>
      </c>
      <c r="AA31">
        <f t="shared" si="99"/>
        <v>0</v>
      </c>
      <c r="AB31">
        <f t="shared" si="100"/>
        <v>0</v>
      </c>
      <c r="AC31">
        <f t="shared" si="101"/>
        <v>0</v>
      </c>
      <c r="AD31">
        <f t="shared" si="101"/>
        <v>0</v>
      </c>
      <c r="AE31">
        <f t="shared" si="101"/>
        <v>0</v>
      </c>
      <c r="AF31">
        <f t="shared" si="101"/>
        <v>0</v>
      </c>
      <c r="AG31">
        <f t="shared" si="102"/>
        <v>0</v>
      </c>
      <c r="AH31">
        <f t="shared" si="102"/>
        <v>0</v>
      </c>
      <c r="AI31">
        <f t="shared" si="102"/>
        <v>0</v>
      </c>
      <c r="AJ31">
        <f t="shared" si="102"/>
        <v>0</v>
      </c>
      <c r="AK31">
        <f t="shared" si="103"/>
        <v>0</v>
      </c>
      <c r="AL31">
        <f t="shared" si="103"/>
        <v>0</v>
      </c>
      <c r="AM31">
        <f t="shared" si="103"/>
        <v>0</v>
      </c>
      <c r="AN31">
        <f t="shared" si="103"/>
        <v>0</v>
      </c>
      <c r="AO31">
        <f t="shared" si="104"/>
        <v>0</v>
      </c>
      <c r="AP31">
        <f t="shared" si="105"/>
        <v>0</v>
      </c>
      <c r="AQ31" s="4">
        <f t="shared" ref="AQ31" si="140">IF(G31=0,0,IF(OR(G30&gt;=4,G31&gt;=4)=TRUE,0,IF(AND(J30=0,J31=0)=TRUE,0,IF((AS30+AS31)&lt;=$T$9,0,IF((AS30+AS31)&gt;$T$9,IF(J31=0,IF(((C30+E30)*24)+$T$8&gt;(B32+D30)*24,IF(((((C30+E30)*24)+$T$8)-((B32+D30)*24)-AR32)&gt;0,(((C30+E30)*24)+$T$8)-((B32+D30)*24)-AR32,IF(((C31+E31)*24)+$T$8&gt;(B32+D30)*24,IF(((((C31+E31)*24)+$T$8)-((B32+D30)*24)-AR32)&gt;0,(((C31+E31)*24)+$T$8)-((B32+D30)*24)-AR32,0))))))))))</f>
        <v>0</v>
      </c>
      <c r="AS31" s="4">
        <f t="shared" si="107"/>
        <v>0</v>
      </c>
      <c r="AT31">
        <f>IF(AT30=1,0,IF(AND(G31=1,J31&gt;0)=TRUE,1,0))</f>
        <v>0</v>
      </c>
      <c r="AU31">
        <f>IF(AU30=1,0,IF(G31=2,1,0))</f>
        <v>0</v>
      </c>
      <c r="AV31">
        <f>IF(AV30=1,0,IF(G31=3,1,0))</f>
        <v>0</v>
      </c>
      <c r="AW31">
        <f>IF(AW30=1,0,IF(G31=4,1,0))</f>
        <v>0</v>
      </c>
      <c r="AX31">
        <f>IF(AX30=1,0,IF(G31=5,1,0))</f>
        <v>0</v>
      </c>
      <c r="AY31">
        <f>IF(AY30=1,0,IF(G31=6,1,0))</f>
        <v>0</v>
      </c>
      <c r="AZ31">
        <f>IF(AZ30=1,0,IF(G31=7,1,0))</f>
        <v>0</v>
      </c>
      <c r="BA31">
        <f>IF(BA30=1,0,IF(G31=8,1,0))</f>
        <v>0</v>
      </c>
      <c r="BB31">
        <f>IF(BB30=1,0,IF(G31=9,1,0))</f>
        <v>0</v>
      </c>
      <c r="BC31">
        <f>IF(J30+J31&gt;0,BC29+1,IF(BC29&lt;=6,0,BC29-6))</f>
        <v>0</v>
      </c>
      <c r="BD31">
        <f>IF(BC31&gt;13,1,0)</f>
        <v>0</v>
      </c>
      <c r="BE31">
        <f>IF($J30+$J31&gt;0,$BC29+1,0)</f>
        <v>0</v>
      </c>
    </row>
    <row r="32" spans="1:57" ht="9" customHeight="1">
      <c r="A32" s="73">
        <f t="shared" si="119"/>
        <v>42946</v>
      </c>
      <c r="B32" s="74">
        <f>B30+1</f>
        <v>42946</v>
      </c>
      <c r="C32" s="74">
        <f t="shared" si="90"/>
        <v>42946</v>
      </c>
      <c r="D32" s="75">
        <v>0</v>
      </c>
      <c r="E32" s="76">
        <f t="shared" ref="E32:E39" si="141">D32</f>
        <v>0</v>
      </c>
      <c r="F32" s="77">
        <v>0</v>
      </c>
      <c r="G32" s="78">
        <v>1</v>
      </c>
      <c r="H32" s="78"/>
      <c r="I32" s="79"/>
      <c r="J32" s="80">
        <f t="shared" si="116"/>
        <v>0</v>
      </c>
      <c r="K32" s="80">
        <f t="shared" si="117"/>
        <v>0</v>
      </c>
      <c r="L32" s="80">
        <f t="shared" si="91"/>
        <v>0</v>
      </c>
      <c r="M32" s="80">
        <f t="shared" si="92"/>
        <v>0</v>
      </c>
      <c r="N32" s="80">
        <f t="shared" si="93"/>
        <v>0</v>
      </c>
      <c r="O32" s="80">
        <f t="shared" si="94"/>
        <v>0</v>
      </c>
      <c r="P32" s="80">
        <f t="shared" si="95"/>
        <v>0</v>
      </c>
      <c r="Q32" s="80">
        <f t="shared" si="96"/>
        <v>0</v>
      </c>
      <c r="R32" s="81"/>
      <c r="S32" s="81"/>
      <c r="T32" s="81"/>
      <c r="U32" s="82"/>
      <c r="V32">
        <f t="shared" si="97"/>
        <v>0</v>
      </c>
      <c r="W32">
        <f t="shared" si="97"/>
        <v>0</v>
      </c>
      <c r="X32">
        <f t="shared" si="97"/>
        <v>0</v>
      </c>
      <c r="Y32">
        <f t="shared" si="97"/>
        <v>0</v>
      </c>
      <c r="Z32">
        <f t="shared" si="98"/>
        <v>0</v>
      </c>
      <c r="AA32">
        <f t="shared" si="99"/>
        <v>0</v>
      </c>
      <c r="AB32">
        <f t="shared" si="100"/>
        <v>0</v>
      </c>
      <c r="AC32">
        <f t="shared" si="101"/>
        <v>0</v>
      </c>
      <c r="AD32">
        <f t="shared" si="101"/>
        <v>0</v>
      </c>
      <c r="AE32">
        <f t="shared" si="101"/>
        <v>0</v>
      </c>
      <c r="AF32">
        <f t="shared" si="101"/>
        <v>0</v>
      </c>
      <c r="AG32">
        <f t="shared" si="102"/>
        <v>0</v>
      </c>
      <c r="AH32">
        <f t="shared" si="102"/>
        <v>0</v>
      </c>
      <c r="AI32">
        <f t="shared" si="102"/>
        <v>0</v>
      </c>
      <c r="AJ32">
        <f t="shared" si="102"/>
        <v>0</v>
      </c>
      <c r="AK32">
        <f t="shared" si="103"/>
        <v>0</v>
      </c>
      <c r="AL32">
        <f t="shared" si="103"/>
        <v>0</v>
      </c>
      <c r="AM32">
        <f t="shared" si="103"/>
        <v>0</v>
      </c>
      <c r="AN32">
        <f t="shared" si="103"/>
        <v>0</v>
      </c>
      <c r="AO32">
        <f t="shared" si="104"/>
        <v>0</v>
      </c>
      <c r="AP32">
        <f t="shared" si="105"/>
        <v>0</v>
      </c>
      <c r="AR32" s="4">
        <f t="shared" ref="AR32" si="142">IF(G32=0,0,IF(OR(G30&gt;=4,G31&gt;=4)=TRUE,0,IF(J32=0,0,IF(AND(J31&gt;0,(((B32+D32)-(C31+E31))*24)&lt;$T$8)=TRUE,$T$8-(((B32+D32)-(C31+E31))*24),IF(AND(J30&gt;0,(((B32+D32)-(C30+E30))*24)&lt;$T$8)=TRUE,$T$8-(((B32+D32)-(C30+E30))*24),0)))))</f>
        <v>0</v>
      </c>
      <c r="AS32" s="4">
        <f t="shared" si="107"/>
        <v>0</v>
      </c>
      <c r="AT32">
        <f>IF(AND(G32=1,J32&gt;0)=TRUE,1,0)</f>
        <v>0</v>
      </c>
      <c r="AU32">
        <f t="shared" ref="AU32" si="143">IF(G32=2,1,0)</f>
        <v>0</v>
      </c>
      <c r="AV32">
        <f t="shared" ref="AV32" si="144">IF(G32=3,1,0)</f>
        <v>0</v>
      </c>
      <c r="AW32">
        <f t="shared" ref="AW32" si="145">IF(G32=4,1,0)</f>
        <v>0</v>
      </c>
      <c r="AX32">
        <f t="shared" ref="AX32" si="146">IF(G32=5,1,0)</f>
        <v>0</v>
      </c>
      <c r="AY32">
        <f t="shared" ref="AY32" si="147">IF(G32=6,1,0)</f>
        <v>0</v>
      </c>
      <c r="AZ32">
        <f t="shared" ref="AZ32" si="148">IF(G32=7,1,0)</f>
        <v>0</v>
      </c>
      <c r="BA32">
        <f t="shared" ref="BA32" si="149">IF(G32=8,1,0)</f>
        <v>0</v>
      </c>
      <c r="BB32">
        <f t="shared" ref="BB32" si="150">IF(G32=9,1,0)</f>
        <v>0</v>
      </c>
    </row>
    <row r="33" spans="1:57" ht="9" customHeight="1">
      <c r="A33" s="105">
        <f>B32</f>
        <v>42946</v>
      </c>
      <c r="B33" s="106">
        <f>C32</f>
        <v>42946</v>
      </c>
      <c r="C33" s="106">
        <f t="shared" si="90"/>
        <v>42946</v>
      </c>
      <c r="D33" s="107">
        <v>0</v>
      </c>
      <c r="E33" s="108">
        <f t="shared" si="141"/>
        <v>0</v>
      </c>
      <c r="F33" s="109">
        <v>0</v>
      </c>
      <c r="G33" s="110">
        <v>1</v>
      </c>
      <c r="H33" s="110"/>
      <c r="I33" s="111"/>
      <c r="J33" s="112">
        <f t="shared" si="116"/>
        <v>0</v>
      </c>
      <c r="K33" s="112">
        <f t="shared" si="117"/>
        <v>0</v>
      </c>
      <c r="L33" s="112">
        <f t="shared" si="91"/>
        <v>0</v>
      </c>
      <c r="M33" s="112">
        <f t="shared" si="92"/>
        <v>0</v>
      </c>
      <c r="N33" s="112">
        <f t="shared" si="93"/>
        <v>0</v>
      </c>
      <c r="O33" s="112">
        <f t="shared" si="94"/>
        <v>0</v>
      </c>
      <c r="P33" s="112">
        <f t="shared" si="95"/>
        <v>0</v>
      </c>
      <c r="Q33" s="112">
        <f t="shared" si="96"/>
        <v>0</v>
      </c>
      <c r="R33" s="113"/>
      <c r="S33" s="113"/>
      <c r="T33" s="113"/>
      <c r="U33" s="114"/>
      <c r="V33">
        <f t="shared" si="97"/>
        <v>0</v>
      </c>
      <c r="W33">
        <f t="shared" si="97"/>
        <v>0</v>
      </c>
      <c r="X33">
        <f t="shared" si="97"/>
        <v>0</v>
      </c>
      <c r="Y33">
        <f t="shared" si="97"/>
        <v>0</v>
      </c>
      <c r="Z33">
        <f t="shared" si="98"/>
        <v>0</v>
      </c>
      <c r="AA33">
        <f t="shared" si="99"/>
        <v>0</v>
      </c>
      <c r="AB33">
        <f t="shared" si="100"/>
        <v>0</v>
      </c>
      <c r="AC33">
        <f t="shared" si="101"/>
        <v>0</v>
      </c>
      <c r="AD33">
        <f t="shared" si="101"/>
        <v>0</v>
      </c>
      <c r="AE33">
        <f t="shared" si="101"/>
        <v>0</v>
      </c>
      <c r="AF33">
        <f t="shared" si="101"/>
        <v>0</v>
      </c>
      <c r="AG33">
        <f t="shared" si="102"/>
        <v>0</v>
      </c>
      <c r="AH33">
        <f t="shared" si="102"/>
        <v>0</v>
      </c>
      <c r="AI33">
        <f t="shared" si="102"/>
        <v>0</v>
      </c>
      <c r="AJ33">
        <f t="shared" si="102"/>
        <v>0</v>
      </c>
      <c r="AK33">
        <f t="shared" si="103"/>
        <v>0</v>
      </c>
      <c r="AL33">
        <f t="shared" si="103"/>
        <v>0</v>
      </c>
      <c r="AM33">
        <f t="shared" si="103"/>
        <v>0</v>
      </c>
      <c r="AN33">
        <f t="shared" si="103"/>
        <v>0</v>
      </c>
      <c r="AO33">
        <f t="shared" si="104"/>
        <v>0</v>
      </c>
      <c r="AP33">
        <f t="shared" si="105"/>
        <v>0</v>
      </c>
      <c r="AQ33" s="4">
        <f t="shared" ref="AQ33" si="151">IF(G33=0,0,IF(OR(G32&gt;=4,G33&gt;=4)=TRUE,0,IF(AND(J32=0,J33=0)=TRUE,0,IF((AS32+AS33)&lt;=$T$9,0,IF((AS32+AS33)&gt;$T$9,IF(J33=0,IF(((C32+E32)*24)+$T$8&gt;(B34+D32)*24,IF(((((C32+E32)*24)+$T$8)-((B34+D32)*24)-AR34)&gt;0,(((C32+E32)*24)+$T$8)-((B34+D32)*24)-AR34,IF(((C33+E33)*24)+$T$8&gt;(B34+D32)*24,IF(((((C33+E33)*24)+$T$8)-((B34+D32)*24)-AR34)&gt;0,(((C33+E33)*24)+$T$8)-((B34+D32)*24)-AR34,0))))))))))</f>
        <v>0</v>
      </c>
      <c r="AS33" s="4">
        <f t="shared" si="107"/>
        <v>0</v>
      </c>
      <c r="AT33">
        <f>IF(AT32=1,0,IF(AND(G33=1,J33&gt;0)=TRUE,1,0))</f>
        <v>0</v>
      </c>
      <c r="AU33">
        <f>IF(AU32=1,0,IF(G33=2,1,0))</f>
        <v>0</v>
      </c>
      <c r="AV33">
        <f>IF(AV32=1,0,IF(G33=3,1,0))</f>
        <v>0</v>
      </c>
      <c r="AW33">
        <f>IF(AW32=1,0,IF(G33=4,1,0))</f>
        <v>0</v>
      </c>
      <c r="AX33">
        <f>IF(AX32=1,0,IF(G33=5,1,0))</f>
        <v>0</v>
      </c>
      <c r="AY33">
        <f>IF(AY32=1,0,IF(G33=6,1,0))</f>
        <v>0</v>
      </c>
      <c r="AZ33">
        <f>IF(AZ32=1,0,IF(G33=7,1,0))</f>
        <v>0</v>
      </c>
      <c r="BA33">
        <f>IF(BA32=1,0,IF(G33=8,1,0))</f>
        <v>0</v>
      </c>
      <c r="BB33">
        <f>IF(BB32=1,0,IF(G33=9,1,0))</f>
        <v>0</v>
      </c>
      <c r="BC33">
        <f>IF(J32+J33&gt;0,BC31+1,IF(BC31&lt;=6,0,BC31-6))</f>
        <v>0</v>
      </c>
      <c r="BD33">
        <f>IF(BC33&gt;13,1,0)</f>
        <v>0</v>
      </c>
      <c r="BE33">
        <f>IF($J32+$J33&gt;0,$BC31+1,0)</f>
        <v>0</v>
      </c>
    </row>
    <row r="34" spans="1:57" ht="9" customHeight="1">
      <c r="A34" s="73">
        <f t="shared" si="119"/>
        <v>42947</v>
      </c>
      <c r="B34" s="74">
        <f>B32+1</f>
        <v>42947</v>
      </c>
      <c r="C34" s="74">
        <f t="shared" si="90"/>
        <v>42947</v>
      </c>
      <c r="D34" s="75">
        <v>0</v>
      </c>
      <c r="E34" s="76">
        <f t="shared" si="141"/>
        <v>0</v>
      </c>
      <c r="F34" s="77">
        <v>0</v>
      </c>
      <c r="G34" s="78">
        <v>1</v>
      </c>
      <c r="H34" s="78"/>
      <c r="I34" s="79"/>
      <c r="J34" s="80">
        <f t="shared" si="116"/>
        <v>0</v>
      </c>
      <c r="K34" s="80">
        <f t="shared" si="117"/>
        <v>0</v>
      </c>
      <c r="L34" s="80">
        <f t="shared" si="91"/>
        <v>0</v>
      </c>
      <c r="M34" s="80">
        <f t="shared" si="92"/>
        <v>0</v>
      </c>
      <c r="N34" s="80" t="b">
        <f t="shared" si="93"/>
        <v>0</v>
      </c>
      <c r="O34" s="80">
        <f t="shared" si="94"/>
        <v>0</v>
      </c>
      <c r="P34" s="80">
        <f t="shared" si="95"/>
        <v>0</v>
      </c>
      <c r="Q34" s="80">
        <f t="shared" si="96"/>
        <v>0</v>
      </c>
      <c r="R34" s="81"/>
      <c r="S34" s="81"/>
      <c r="T34" s="81"/>
      <c r="U34" s="82"/>
      <c r="V34">
        <f t="shared" si="97"/>
        <v>0</v>
      </c>
      <c r="W34">
        <f t="shared" si="97"/>
        <v>0</v>
      </c>
      <c r="X34" t="b">
        <f t="shared" si="97"/>
        <v>0</v>
      </c>
      <c r="Y34">
        <f t="shared" si="97"/>
        <v>0</v>
      </c>
      <c r="Z34">
        <f t="shared" si="98"/>
        <v>0</v>
      </c>
      <c r="AA34">
        <f t="shared" si="99"/>
        <v>0</v>
      </c>
      <c r="AB34">
        <f t="shared" si="100"/>
        <v>0</v>
      </c>
      <c r="AC34">
        <f t="shared" si="101"/>
        <v>0</v>
      </c>
      <c r="AD34">
        <f t="shared" si="101"/>
        <v>0</v>
      </c>
      <c r="AE34">
        <f t="shared" si="101"/>
        <v>0</v>
      </c>
      <c r="AF34">
        <f t="shared" si="101"/>
        <v>0</v>
      </c>
      <c r="AG34">
        <f t="shared" si="102"/>
        <v>0</v>
      </c>
      <c r="AH34">
        <f t="shared" si="102"/>
        <v>0</v>
      </c>
      <c r="AI34">
        <f t="shared" si="102"/>
        <v>0</v>
      </c>
      <c r="AJ34">
        <f t="shared" si="102"/>
        <v>0</v>
      </c>
      <c r="AK34">
        <f t="shared" si="103"/>
        <v>0</v>
      </c>
      <c r="AL34">
        <f t="shared" si="103"/>
        <v>0</v>
      </c>
      <c r="AM34">
        <f t="shared" si="103"/>
        <v>0</v>
      </c>
      <c r="AN34">
        <f t="shared" si="103"/>
        <v>0</v>
      </c>
      <c r="AO34">
        <f t="shared" si="104"/>
        <v>0</v>
      </c>
      <c r="AP34">
        <f t="shared" si="105"/>
        <v>0</v>
      </c>
      <c r="AR34" s="4">
        <f t="shared" ref="AR34" si="152">IF(G34=0,0,IF(OR(G32&gt;=4,G33&gt;=4)=TRUE,0,IF(J34=0,0,IF(AND(J33&gt;0,(((B34+D34)-(C33+E33))*24)&lt;$T$8)=TRUE,$T$8-(((B34+D34)-(C33+E33))*24),IF(AND(J32&gt;0,(((B34+D34)-(C32+E32))*24)&lt;$T$8)=TRUE,$T$8-(((B34+D34)-(C32+E32))*24),0)))))</f>
        <v>0</v>
      </c>
      <c r="AS34" s="4">
        <f t="shared" si="107"/>
        <v>0</v>
      </c>
      <c r="AT34">
        <f>IF(AND(G34=1,J34&gt;0)=TRUE,1,0)</f>
        <v>0</v>
      </c>
      <c r="AU34">
        <f t="shared" ref="AU34" si="153">IF(G34=2,1,0)</f>
        <v>0</v>
      </c>
      <c r="AV34">
        <f t="shared" ref="AV34" si="154">IF(G34=3,1,0)</f>
        <v>0</v>
      </c>
      <c r="AW34">
        <f t="shared" ref="AW34" si="155">IF(G34=4,1,0)</f>
        <v>0</v>
      </c>
      <c r="AX34">
        <f t="shared" ref="AX34" si="156">IF(G34=5,1,0)</f>
        <v>0</v>
      </c>
      <c r="AY34">
        <f t="shared" ref="AY34" si="157">IF(G34=6,1,0)</f>
        <v>0</v>
      </c>
      <c r="AZ34">
        <f t="shared" ref="AZ34" si="158">IF(G34=7,1,0)</f>
        <v>0</v>
      </c>
      <c r="BA34">
        <f t="shared" ref="BA34" si="159">IF(G34=8,1,0)</f>
        <v>0</v>
      </c>
      <c r="BB34">
        <f t="shared" ref="BB34" si="160">IF(G34=9,1,0)</f>
        <v>0</v>
      </c>
    </row>
    <row r="35" spans="1:57" ht="9" customHeight="1">
      <c r="A35" s="105">
        <f>B34</f>
        <v>42947</v>
      </c>
      <c r="B35" s="106">
        <f>C34</f>
        <v>42947</v>
      </c>
      <c r="C35" s="106">
        <f t="shared" si="90"/>
        <v>42947</v>
      </c>
      <c r="D35" s="107">
        <v>0</v>
      </c>
      <c r="E35" s="108">
        <f t="shared" si="141"/>
        <v>0</v>
      </c>
      <c r="F35" s="109">
        <v>0</v>
      </c>
      <c r="G35" s="110">
        <v>1</v>
      </c>
      <c r="H35" s="110"/>
      <c r="I35" s="111"/>
      <c r="J35" s="112">
        <f t="shared" si="116"/>
        <v>0</v>
      </c>
      <c r="K35" s="112">
        <f t="shared" si="117"/>
        <v>0</v>
      </c>
      <c r="L35" s="112">
        <f t="shared" si="91"/>
        <v>0</v>
      </c>
      <c r="M35" s="112">
        <f t="shared" si="92"/>
        <v>0</v>
      </c>
      <c r="N35" s="112" t="b">
        <f t="shared" si="93"/>
        <v>0</v>
      </c>
      <c r="O35" s="112">
        <f t="shared" si="94"/>
        <v>0</v>
      </c>
      <c r="P35" s="112">
        <f t="shared" si="95"/>
        <v>0</v>
      </c>
      <c r="Q35" s="112">
        <f t="shared" si="96"/>
        <v>0</v>
      </c>
      <c r="R35" s="113"/>
      <c r="S35" s="113"/>
      <c r="T35" s="113"/>
      <c r="U35" s="114"/>
      <c r="V35">
        <f t="shared" si="97"/>
        <v>0</v>
      </c>
      <c r="W35">
        <f t="shared" si="97"/>
        <v>0</v>
      </c>
      <c r="X35" t="b">
        <f t="shared" si="97"/>
        <v>0</v>
      </c>
      <c r="Y35">
        <f t="shared" si="97"/>
        <v>0</v>
      </c>
      <c r="Z35">
        <f t="shared" si="98"/>
        <v>0</v>
      </c>
      <c r="AA35">
        <f t="shared" si="99"/>
        <v>0</v>
      </c>
      <c r="AB35">
        <f t="shared" si="100"/>
        <v>0</v>
      </c>
      <c r="AC35">
        <f t="shared" si="101"/>
        <v>0</v>
      </c>
      <c r="AD35">
        <f t="shared" si="101"/>
        <v>0</v>
      </c>
      <c r="AE35">
        <f t="shared" si="101"/>
        <v>0</v>
      </c>
      <c r="AF35">
        <f t="shared" si="101"/>
        <v>0</v>
      </c>
      <c r="AG35">
        <f t="shared" si="102"/>
        <v>0</v>
      </c>
      <c r="AH35">
        <f t="shared" si="102"/>
        <v>0</v>
      </c>
      <c r="AI35">
        <f t="shared" si="102"/>
        <v>0</v>
      </c>
      <c r="AJ35">
        <f t="shared" si="102"/>
        <v>0</v>
      </c>
      <c r="AK35">
        <f t="shared" si="103"/>
        <v>0</v>
      </c>
      <c r="AL35">
        <f t="shared" si="103"/>
        <v>0</v>
      </c>
      <c r="AM35">
        <f t="shared" si="103"/>
        <v>0</v>
      </c>
      <c r="AN35">
        <f t="shared" si="103"/>
        <v>0</v>
      </c>
      <c r="AO35">
        <f t="shared" si="104"/>
        <v>0</v>
      </c>
      <c r="AP35">
        <f t="shared" si="105"/>
        <v>0</v>
      </c>
      <c r="AQ35" s="4">
        <f t="shared" ref="AQ35" si="161">IF(G35=0,0,IF(OR(G34&gt;=4,G35&gt;=4)=TRUE,0,IF(AND(J34=0,J35=0)=TRUE,0,IF((AS34+AS35)&lt;=$T$9,0,IF((AS34+AS35)&gt;$T$9,IF(J35=0,IF(((C34+E34)*24)+$T$8&gt;(B36+D34)*24,IF(((((C34+E34)*24)+$T$8)-((B36+D34)*24)-AR36)&gt;0,(((C34+E34)*24)+$T$8)-((B36+D34)*24)-AR36,IF(((C35+E35)*24)+$T$8&gt;(B36+D34)*24,IF(((((C35+E35)*24)+$T$8)-((B36+D34)*24)-AR36)&gt;0,(((C35+E35)*24)+$T$8)-((B36+D34)*24)-AR36,0))))))))))</f>
        <v>0</v>
      </c>
      <c r="AS35" s="4">
        <f t="shared" si="107"/>
        <v>0</v>
      </c>
      <c r="AT35">
        <f>IF(AT34=1,0,IF(AND(G35=1,J35&gt;0)=TRUE,1,0))</f>
        <v>0</v>
      </c>
      <c r="AU35">
        <f>IF(AU34=1,0,IF(G35=2,1,0))</f>
        <v>0</v>
      </c>
      <c r="AV35">
        <f>IF(AV34=1,0,IF(G35=3,1,0))</f>
        <v>0</v>
      </c>
      <c r="AW35">
        <f>IF(AW34=1,0,IF(G35=4,1,0))</f>
        <v>0</v>
      </c>
      <c r="AX35">
        <f>IF(AX34=1,0,IF(G35=5,1,0))</f>
        <v>0</v>
      </c>
      <c r="AY35">
        <f>IF(AY34=1,0,IF(G35=6,1,0))</f>
        <v>0</v>
      </c>
      <c r="AZ35">
        <f>IF(AZ34=1,0,IF(G35=7,1,0))</f>
        <v>0</v>
      </c>
      <c r="BA35">
        <f>IF(BA34=1,0,IF(G35=8,1,0))</f>
        <v>0</v>
      </c>
      <c r="BB35">
        <f>IF(BB34=1,0,IF(G35=9,1,0))</f>
        <v>0</v>
      </c>
      <c r="BC35">
        <f>IF(J34+J35&gt;0,BC33+1,IF(BC33&lt;=6,0,BC33-6))</f>
        <v>0</v>
      </c>
      <c r="BD35">
        <f>IF(BC35&gt;13,1,0)</f>
        <v>0</v>
      </c>
      <c r="BE35">
        <f>IF($J34+$J35&gt;0,$BC33+1,0)</f>
        <v>0</v>
      </c>
    </row>
    <row r="36" spans="1:57" ht="9" customHeight="1">
      <c r="A36" s="73">
        <f t="shared" si="119"/>
        <v>42948</v>
      </c>
      <c r="B36" s="74">
        <f>B34+1</f>
        <v>42948</v>
      </c>
      <c r="C36" s="74">
        <f t="shared" si="90"/>
        <v>42948</v>
      </c>
      <c r="D36" s="75">
        <v>0</v>
      </c>
      <c r="E36" s="76">
        <f t="shared" si="141"/>
        <v>0</v>
      </c>
      <c r="F36" s="77">
        <v>0</v>
      </c>
      <c r="G36" s="78">
        <v>1</v>
      </c>
      <c r="H36" s="78"/>
      <c r="I36" s="79"/>
      <c r="J36" s="80">
        <f t="shared" si="116"/>
        <v>0</v>
      </c>
      <c r="K36" s="80">
        <f t="shared" si="117"/>
        <v>0</v>
      </c>
      <c r="L36" s="80">
        <f t="shared" si="91"/>
        <v>0</v>
      </c>
      <c r="M36" s="80">
        <f t="shared" si="92"/>
        <v>0</v>
      </c>
      <c r="N36" s="80" t="b">
        <f t="shared" si="93"/>
        <v>0</v>
      </c>
      <c r="O36" s="80">
        <f t="shared" si="94"/>
        <v>0</v>
      </c>
      <c r="P36" s="80">
        <f t="shared" si="95"/>
        <v>0</v>
      </c>
      <c r="Q36" s="80">
        <f t="shared" si="96"/>
        <v>0</v>
      </c>
      <c r="R36" s="81"/>
      <c r="S36" s="81"/>
      <c r="T36" s="81"/>
      <c r="U36" s="82"/>
      <c r="V36">
        <f t="shared" si="97"/>
        <v>0</v>
      </c>
      <c r="W36">
        <f t="shared" si="97"/>
        <v>0</v>
      </c>
      <c r="X36" t="b">
        <f t="shared" si="97"/>
        <v>0</v>
      </c>
      <c r="Y36">
        <f t="shared" si="97"/>
        <v>0</v>
      </c>
      <c r="Z36">
        <f t="shared" si="98"/>
        <v>0</v>
      </c>
      <c r="AA36">
        <f t="shared" si="99"/>
        <v>0</v>
      </c>
      <c r="AB36">
        <f t="shared" si="100"/>
        <v>0</v>
      </c>
      <c r="AC36">
        <f t="shared" si="101"/>
        <v>0</v>
      </c>
      <c r="AD36">
        <f t="shared" si="101"/>
        <v>0</v>
      </c>
      <c r="AE36">
        <f t="shared" si="101"/>
        <v>0</v>
      </c>
      <c r="AF36">
        <f t="shared" si="101"/>
        <v>0</v>
      </c>
      <c r="AG36">
        <f t="shared" si="102"/>
        <v>0</v>
      </c>
      <c r="AH36">
        <f t="shared" si="102"/>
        <v>0</v>
      </c>
      <c r="AI36">
        <f t="shared" si="102"/>
        <v>0</v>
      </c>
      <c r="AJ36">
        <f t="shared" si="102"/>
        <v>0</v>
      </c>
      <c r="AK36">
        <f t="shared" si="103"/>
        <v>0</v>
      </c>
      <c r="AL36">
        <f t="shared" si="103"/>
        <v>0</v>
      </c>
      <c r="AM36">
        <f t="shared" si="103"/>
        <v>0</v>
      </c>
      <c r="AN36">
        <f t="shared" si="103"/>
        <v>0</v>
      </c>
      <c r="AO36">
        <f t="shared" si="104"/>
        <v>0</v>
      </c>
      <c r="AP36">
        <f t="shared" si="105"/>
        <v>0</v>
      </c>
      <c r="AR36" s="4">
        <f t="shared" ref="AR36" si="162">IF(G36=0,0,IF(OR(G34&gt;=4,G35&gt;=4)=TRUE,0,IF(J36=0,0,IF(AND(J35&gt;0,(((B36+D36)-(C35+E35))*24)&lt;$T$8)=TRUE,$T$8-(((B36+D36)-(C35+E35))*24),IF(AND(J34&gt;0,(((B36+D36)-(C34+E34))*24)&lt;$T$8)=TRUE,$T$8-(((B36+D36)-(C34+E34))*24),0)))))</f>
        <v>0</v>
      </c>
      <c r="AS36" s="4">
        <f t="shared" si="107"/>
        <v>0</v>
      </c>
      <c r="AT36">
        <f>IF(AND(G36=1,J36&gt;0)=TRUE,1,0)</f>
        <v>0</v>
      </c>
      <c r="AU36">
        <f t="shared" ref="AU36" si="163">IF(G36=2,1,0)</f>
        <v>0</v>
      </c>
      <c r="AV36">
        <f t="shared" ref="AV36" si="164">IF(G36=3,1,0)</f>
        <v>0</v>
      </c>
      <c r="AW36">
        <f t="shared" ref="AW36" si="165">IF(G36=4,1,0)</f>
        <v>0</v>
      </c>
      <c r="AX36">
        <f t="shared" ref="AX36" si="166">IF(G36=5,1,0)</f>
        <v>0</v>
      </c>
      <c r="AY36">
        <f t="shared" ref="AY36" si="167">IF(G36=6,1,0)</f>
        <v>0</v>
      </c>
      <c r="AZ36">
        <f t="shared" ref="AZ36" si="168">IF(G36=7,1,0)</f>
        <v>0</v>
      </c>
      <c r="BA36">
        <f t="shared" ref="BA36" si="169">IF(G36=8,1,0)</f>
        <v>0</v>
      </c>
      <c r="BB36">
        <f t="shared" ref="BB36" si="170">IF(G36=9,1,0)</f>
        <v>0</v>
      </c>
    </row>
    <row r="37" spans="1:57" ht="9" customHeight="1">
      <c r="A37" s="105">
        <f>B36</f>
        <v>42948</v>
      </c>
      <c r="B37" s="106">
        <f>C36</f>
        <v>42948</v>
      </c>
      <c r="C37" s="106">
        <f t="shared" si="90"/>
        <v>42948</v>
      </c>
      <c r="D37" s="107">
        <v>0</v>
      </c>
      <c r="E37" s="108">
        <f t="shared" si="141"/>
        <v>0</v>
      </c>
      <c r="F37" s="109">
        <v>0</v>
      </c>
      <c r="G37" s="110">
        <v>1</v>
      </c>
      <c r="H37" s="110"/>
      <c r="I37" s="111"/>
      <c r="J37" s="112">
        <f t="shared" si="116"/>
        <v>0</v>
      </c>
      <c r="K37" s="112">
        <f t="shared" si="117"/>
        <v>0</v>
      </c>
      <c r="L37" s="112">
        <f t="shared" si="91"/>
        <v>0</v>
      </c>
      <c r="M37" s="112">
        <f t="shared" si="92"/>
        <v>0</v>
      </c>
      <c r="N37" s="112" t="b">
        <f t="shared" si="93"/>
        <v>0</v>
      </c>
      <c r="O37" s="112">
        <f t="shared" si="94"/>
        <v>0</v>
      </c>
      <c r="P37" s="112">
        <f t="shared" si="95"/>
        <v>0</v>
      </c>
      <c r="Q37" s="112">
        <f t="shared" si="96"/>
        <v>0</v>
      </c>
      <c r="R37" s="113"/>
      <c r="S37" s="113"/>
      <c r="T37" s="113"/>
      <c r="U37" s="114"/>
      <c r="V37">
        <f t="shared" si="97"/>
        <v>0</v>
      </c>
      <c r="W37">
        <f t="shared" si="97"/>
        <v>0</v>
      </c>
      <c r="X37" t="b">
        <f t="shared" si="97"/>
        <v>0</v>
      </c>
      <c r="Y37">
        <f t="shared" si="97"/>
        <v>0</v>
      </c>
      <c r="Z37">
        <f t="shared" si="98"/>
        <v>0</v>
      </c>
      <c r="AA37">
        <f t="shared" si="99"/>
        <v>0</v>
      </c>
      <c r="AB37">
        <f t="shared" si="100"/>
        <v>0</v>
      </c>
      <c r="AC37">
        <f t="shared" si="101"/>
        <v>0</v>
      </c>
      <c r="AD37">
        <f t="shared" si="101"/>
        <v>0</v>
      </c>
      <c r="AE37">
        <f t="shared" si="101"/>
        <v>0</v>
      </c>
      <c r="AF37">
        <f t="shared" si="101"/>
        <v>0</v>
      </c>
      <c r="AG37">
        <f t="shared" si="102"/>
        <v>0</v>
      </c>
      <c r="AH37">
        <f t="shared" si="102"/>
        <v>0</v>
      </c>
      <c r="AI37">
        <f t="shared" si="102"/>
        <v>0</v>
      </c>
      <c r="AJ37">
        <f t="shared" si="102"/>
        <v>0</v>
      </c>
      <c r="AK37">
        <f t="shared" si="103"/>
        <v>0</v>
      </c>
      <c r="AL37">
        <f t="shared" si="103"/>
        <v>0</v>
      </c>
      <c r="AM37">
        <f t="shared" si="103"/>
        <v>0</v>
      </c>
      <c r="AN37">
        <f t="shared" si="103"/>
        <v>0</v>
      </c>
      <c r="AO37">
        <f t="shared" si="104"/>
        <v>0</v>
      </c>
      <c r="AP37">
        <f t="shared" si="105"/>
        <v>0</v>
      </c>
      <c r="AQ37" s="4">
        <f t="shared" ref="AQ37" si="171">IF(G37=0,0,IF(OR(G36&gt;=4,G37&gt;=4)=TRUE,0,IF(AND(J36=0,J37=0)=TRUE,0,IF((AS36+AS37)&lt;=$T$9,0,IF((AS36+AS37)&gt;$T$9,IF(J37=0,IF(((C36+E36)*24)+$T$8&gt;(B38+D36)*24,IF(((((C36+E36)*24)+$T$8)-((B38+D36)*24)-AR38)&gt;0,(((C36+E36)*24)+$T$8)-((B38+D36)*24)-AR38,IF(((C37+E37)*24)+$T$8&gt;(B38+D36)*24,IF(((((C37+E37)*24)+$T$8)-((B38+D36)*24)-AR38)&gt;0,(((C37+E37)*24)+$T$8)-((B38+D36)*24)-AR38,0))))))))))</f>
        <v>0</v>
      </c>
      <c r="AS37" s="4">
        <f t="shared" si="107"/>
        <v>0</v>
      </c>
      <c r="AT37">
        <f>IF(AT36=1,0,IF(AND(G37=1,J37&gt;0)=TRUE,1,0))</f>
        <v>0</v>
      </c>
      <c r="AU37">
        <f>IF(AU36=1,0,IF(G37=2,1,0))</f>
        <v>0</v>
      </c>
      <c r="AV37">
        <f>IF(AV36=1,0,IF(G37=3,1,0))</f>
        <v>0</v>
      </c>
      <c r="AW37">
        <f>IF(AW36=1,0,IF(G37=4,1,0))</f>
        <v>0</v>
      </c>
      <c r="AX37">
        <f>IF(AX36=1,0,IF(G37=5,1,0))</f>
        <v>0</v>
      </c>
      <c r="AY37">
        <f>IF(AY36=1,0,IF(G37=6,1,0))</f>
        <v>0</v>
      </c>
      <c r="AZ37">
        <f>IF(AZ36=1,0,IF(G37=7,1,0))</f>
        <v>0</v>
      </c>
      <c r="BA37">
        <f>IF(BA36=1,0,IF(G37=8,1,0))</f>
        <v>0</v>
      </c>
      <c r="BB37">
        <f>IF(BB36=1,0,IF(G37=9,1,0))</f>
        <v>0</v>
      </c>
      <c r="BC37">
        <f>IF(J36+J37&gt;0,BC35+1,IF(BC35&lt;=6,0,BC35-6))</f>
        <v>0</v>
      </c>
      <c r="BD37">
        <f>IF(BC37&gt;13,1,0)</f>
        <v>0</v>
      </c>
      <c r="BE37">
        <f>IF($J36+$J37&gt;0,$BC35+1,0)</f>
        <v>0</v>
      </c>
    </row>
    <row r="38" spans="1:57" ht="9" customHeight="1">
      <c r="A38" s="73">
        <f t="shared" ref="A38" si="172">B38</f>
        <v>42949</v>
      </c>
      <c r="B38" s="74">
        <f>B36+1</f>
        <v>42949</v>
      </c>
      <c r="C38" s="74">
        <f t="shared" si="90"/>
        <v>42949</v>
      </c>
      <c r="D38" s="75">
        <v>0</v>
      </c>
      <c r="E38" s="76">
        <f t="shared" si="141"/>
        <v>0</v>
      </c>
      <c r="F38" s="77">
        <v>0</v>
      </c>
      <c r="G38" s="78">
        <v>1</v>
      </c>
      <c r="H38" s="78"/>
      <c r="I38" s="79"/>
      <c r="J38" s="80">
        <f t="shared" si="116"/>
        <v>0</v>
      </c>
      <c r="K38" s="80">
        <f t="shared" si="117"/>
        <v>0</v>
      </c>
      <c r="L38" s="80">
        <f t="shared" si="91"/>
        <v>0</v>
      </c>
      <c r="M38" s="80">
        <f t="shared" si="92"/>
        <v>0</v>
      </c>
      <c r="N38" s="80" t="b">
        <f t="shared" si="93"/>
        <v>0</v>
      </c>
      <c r="O38" s="80">
        <f t="shared" si="94"/>
        <v>0</v>
      </c>
      <c r="P38" s="80">
        <f t="shared" si="95"/>
        <v>0</v>
      </c>
      <c r="Q38" s="80">
        <f t="shared" si="96"/>
        <v>0</v>
      </c>
      <c r="R38" s="81"/>
      <c r="S38" s="81"/>
      <c r="T38" s="81"/>
      <c r="U38" s="82"/>
      <c r="V38">
        <f t="shared" si="97"/>
        <v>0</v>
      </c>
      <c r="W38">
        <f t="shared" si="97"/>
        <v>0</v>
      </c>
      <c r="X38" t="b">
        <f t="shared" si="97"/>
        <v>0</v>
      </c>
      <c r="Y38">
        <f t="shared" si="97"/>
        <v>0</v>
      </c>
      <c r="Z38">
        <f t="shared" si="98"/>
        <v>0</v>
      </c>
      <c r="AA38">
        <f t="shared" si="99"/>
        <v>0</v>
      </c>
      <c r="AB38">
        <f t="shared" si="100"/>
        <v>0</v>
      </c>
      <c r="AC38">
        <f t="shared" si="101"/>
        <v>0</v>
      </c>
      <c r="AD38">
        <f t="shared" si="101"/>
        <v>0</v>
      </c>
      <c r="AE38">
        <f t="shared" si="101"/>
        <v>0</v>
      </c>
      <c r="AF38">
        <f t="shared" si="101"/>
        <v>0</v>
      </c>
      <c r="AG38">
        <f t="shared" si="102"/>
        <v>0</v>
      </c>
      <c r="AH38">
        <f t="shared" si="102"/>
        <v>0</v>
      </c>
      <c r="AI38">
        <f t="shared" si="102"/>
        <v>0</v>
      </c>
      <c r="AJ38">
        <f t="shared" si="102"/>
        <v>0</v>
      </c>
      <c r="AK38">
        <f t="shared" si="103"/>
        <v>0</v>
      </c>
      <c r="AL38">
        <f t="shared" si="103"/>
        <v>0</v>
      </c>
      <c r="AM38">
        <f t="shared" si="103"/>
        <v>0</v>
      </c>
      <c r="AN38">
        <f t="shared" si="103"/>
        <v>0</v>
      </c>
      <c r="AO38">
        <f t="shared" si="104"/>
        <v>0</v>
      </c>
      <c r="AP38">
        <f t="shared" si="105"/>
        <v>0</v>
      </c>
      <c r="AR38" s="4">
        <f t="shared" ref="AR38" si="173">IF(G38=0,0,IF(OR(G36&gt;=4,G37&gt;=4)=TRUE,0,IF(J38=0,0,IF(AND(J37&gt;0,(((B38+D38)-(C37+E37))*24)&lt;$T$8)=TRUE,$T$8-(((B38+D38)-(C37+E37))*24),IF(AND(J36&gt;0,(((B38+D38)-(C36+E36))*24)&lt;$T$8)=TRUE,$T$8-(((B38+D38)-(C36+E36))*24),0)))))</f>
        <v>0</v>
      </c>
      <c r="AS38" s="4">
        <f t="shared" si="107"/>
        <v>0</v>
      </c>
      <c r="AT38">
        <f>IF(AND(G38=1,J38&gt;0)=TRUE,1,0)</f>
        <v>0</v>
      </c>
      <c r="AU38">
        <f t="shared" ref="AU38" si="174">IF(G38=2,1,0)</f>
        <v>0</v>
      </c>
      <c r="AV38">
        <f t="shared" ref="AV38" si="175">IF(G38=3,1,0)</f>
        <v>0</v>
      </c>
      <c r="AW38">
        <f t="shared" ref="AW38" si="176">IF(G38=4,1,0)</f>
        <v>0</v>
      </c>
      <c r="AX38">
        <f t="shared" ref="AX38" si="177">IF(G38=5,1,0)</f>
        <v>0</v>
      </c>
      <c r="AY38">
        <f t="shared" ref="AY38" si="178">IF(G38=6,1,0)</f>
        <v>0</v>
      </c>
      <c r="AZ38">
        <f t="shared" ref="AZ38" si="179">IF(G38=7,1,0)</f>
        <v>0</v>
      </c>
      <c r="BA38">
        <f t="shared" ref="BA38" si="180">IF(G38=8,1,0)</f>
        <v>0</v>
      </c>
      <c r="BB38">
        <f t="shared" ref="BB38" si="181">IF(G38=9,1,0)</f>
        <v>0</v>
      </c>
    </row>
    <row r="39" spans="1:57" ht="9" customHeight="1">
      <c r="A39" s="83">
        <f>B38</f>
        <v>42949</v>
      </c>
      <c r="B39" s="84">
        <f>C38</f>
        <v>42949</v>
      </c>
      <c r="C39" s="84">
        <f t="shared" si="90"/>
        <v>42949</v>
      </c>
      <c r="D39" s="85">
        <v>0</v>
      </c>
      <c r="E39" s="86">
        <f t="shared" si="141"/>
        <v>0</v>
      </c>
      <c r="F39" s="87">
        <v>0</v>
      </c>
      <c r="G39" s="88">
        <v>1</v>
      </c>
      <c r="H39" s="88"/>
      <c r="I39" s="89"/>
      <c r="J39" s="90">
        <f t="shared" si="116"/>
        <v>0</v>
      </c>
      <c r="K39" s="90">
        <f t="shared" si="117"/>
        <v>0</v>
      </c>
      <c r="L39" s="90">
        <f t="shared" si="91"/>
        <v>0</v>
      </c>
      <c r="M39" s="90">
        <f t="shared" si="92"/>
        <v>0</v>
      </c>
      <c r="N39" s="90" t="b">
        <f t="shared" si="93"/>
        <v>0</v>
      </c>
      <c r="O39" s="90">
        <f t="shared" si="94"/>
        <v>0</v>
      </c>
      <c r="P39" s="90">
        <f t="shared" si="95"/>
        <v>0</v>
      </c>
      <c r="Q39" s="90">
        <f t="shared" si="96"/>
        <v>0</v>
      </c>
      <c r="R39" s="91"/>
      <c r="S39" s="91"/>
      <c r="T39" s="91"/>
      <c r="U39" s="92"/>
      <c r="V39">
        <f t="shared" si="97"/>
        <v>0</v>
      </c>
      <c r="W39">
        <f t="shared" si="97"/>
        <v>0</v>
      </c>
      <c r="X39" t="b">
        <f t="shared" si="97"/>
        <v>0</v>
      </c>
      <c r="Y39">
        <f t="shared" si="97"/>
        <v>0</v>
      </c>
      <c r="Z39">
        <f t="shared" si="98"/>
        <v>0</v>
      </c>
      <c r="AA39">
        <f t="shared" si="99"/>
        <v>0</v>
      </c>
      <c r="AB39">
        <f t="shared" si="100"/>
        <v>0</v>
      </c>
      <c r="AC39">
        <f t="shared" si="101"/>
        <v>0</v>
      </c>
      <c r="AD39">
        <f t="shared" si="101"/>
        <v>0</v>
      </c>
      <c r="AE39">
        <f t="shared" si="101"/>
        <v>0</v>
      </c>
      <c r="AF39">
        <f t="shared" si="101"/>
        <v>0</v>
      </c>
      <c r="AG39">
        <f t="shared" si="102"/>
        <v>0</v>
      </c>
      <c r="AH39">
        <f t="shared" si="102"/>
        <v>0</v>
      </c>
      <c r="AI39">
        <f t="shared" si="102"/>
        <v>0</v>
      </c>
      <c r="AJ39">
        <f t="shared" si="102"/>
        <v>0</v>
      </c>
      <c r="AK39">
        <f t="shared" si="103"/>
        <v>0</v>
      </c>
      <c r="AL39">
        <f t="shared" si="103"/>
        <v>0</v>
      </c>
      <c r="AM39">
        <f t="shared" si="103"/>
        <v>0</v>
      </c>
      <c r="AN39">
        <f t="shared" si="103"/>
        <v>0</v>
      </c>
      <c r="AO39">
        <f t="shared" si="104"/>
        <v>0</v>
      </c>
      <c r="AP39">
        <f t="shared" si="105"/>
        <v>0</v>
      </c>
      <c r="AQ39" s="4">
        <f t="shared" ref="AQ39" si="182">IF(G39=0,0,IF(OR(G38&gt;=4,G39&gt;=4)=TRUE,0,IF(AND(J38=0,J39=0)=TRUE,0,IF((AS38+AS39)&lt;=$T$9,0,IF((AS38+AS39)&gt;$T$9,IF(J39=0,IF(((C38+E38)*24)+$T$8&gt;(B40+D38)*24,IF(((((C38+E38)*24)+$T$8)-((B40+D38)*24)-AR40)&gt;0,(((C38+E38)*24)+$T$8)-((B40+D38)*24)-AR40,IF(((C39+E39)*24)+$T$8&gt;(B40+D38)*24,IF(((((C39+E39)*24)+$T$8)-((B40+D38)*24)-AR40)&gt;0,(((C39+E39)*24)+$T$8)-((B40+D38)*24)-AR40,0))))))))))</f>
        <v>0</v>
      </c>
      <c r="AS39" s="4">
        <f t="shared" si="107"/>
        <v>0</v>
      </c>
      <c r="AT39">
        <f>IF(AT38=1,0,IF(AND(G39=1,J39&gt;0)=TRUE,1,0))</f>
        <v>0</v>
      </c>
      <c r="AU39">
        <f>IF(AU38=1,0,IF(G39=2,1,0))</f>
        <v>0</v>
      </c>
      <c r="AV39">
        <f>IF(AV38=1,0,IF(G39=3,1,0))</f>
        <v>0</v>
      </c>
      <c r="AW39">
        <f>IF(AW38=1,0,IF(G39=4,1,0))</f>
        <v>0</v>
      </c>
      <c r="AX39">
        <f>IF(AX38=1,0,IF(G39=5,1,0))</f>
        <v>0</v>
      </c>
      <c r="AY39">
        <f>IF(AY38=1,0,IF(G39=6,1,0))</f>
        <v>0</v>
      </c>
      <c r="AZ39">
        <f>IF(AZ38=1,0,IF(G39=7,1,0))</f>
        <v>0</v>
      </c>
      <c r="BA39">
        <f>IF(BA38=1,0,IF(G39=8,1,0))</f>
        <v>0</v>
      </c>
      <c r="BB39">
        <f>IF(BB38=1,0,IF(G39=9,1,0))</f>
        <v>0</v>
      </c>
      <c r="BC39">
        <f>IF(J38+J39&gt;0,BC37+1,IF(BC37&lt;=6,0,BC37-6))</f>
        <v>0</v>
      </c>
      <c r="BD39">
        <f>IF(BC39&gt;13,1,0)</f>
        <v>0</v>
      </c>
      <c r="BE39">
        <f>IF($J38+$J39&gt;0,$BC37+1,0)</f>
        <v>0</v>
      </c>
    </row>
    <row r="40" spans="1:57" ht="9" customHeight="1">
      <c r="A40" s="62">
        <f>B40</f>
        <v>42950</v>
      </c>
      <c r="B40" s="64">
        <f>B38+1</f>
        <v>42950</v>
      </c>
      <c r="C40" s="64">
        <f t="shared" ref="C40:C53" si="183">B40+F40</f>
        <v>42950</v>
      </c>
      <c r="D40" s="65">
        <v>0</v>
      </c>
      <c r="E40" s="66">
        <f>D40</f>
        <v>0</v>
      </c>
      <c r="F40" s="67">
        <v>0</v>
      </c>
      <c r="G40" s="68">
        <v>1</v>
      </c>
      <c r="H40" s="68"/>
      <c r="I40" s="69"/>
      <c r="J40" s="70">
        <f>((C40+E40)-(B40+D40))*24</f>
        <v>0</v>
      </c>
      <c r="K40" s="70">
        <f>IF(OR(G40=4,G40&gt;=8)=TRUE,0,J40)</f>
        <v>0</v>
      </c>
      <c r="L40" s="70">
        <f t="shared" ref="L40:L53" si="184">IF(J40-(O40+N40+M40+P40+Q40)&lt;0,0,J40-(O40+N40+M40+P40+Q40))</f>
        <v>0</v>
      </c>
      <c r="M40" s="70">
        <f t="shared" ref="M40:M53" si="185">IF(Q40+P40&gt;0,0,IF(K40-J40&gt;$O$9,0,IF((B40+D40)&gt;(B40+$O$2),J40-O40-N40,IF(((((C40+E40)*24)-((B40+$O$2)*24)))-O40-N40&gt;0,((((C40+E40)*24)-((B40+$O$2)*24)))-O40-N40,0))))</f>
        <v>0</v>
      </c>
      <c r="N40" s="70" t="b">
        <f t="shared" ref="N40:N53" si="186">IF(Q40+P40&gt;0,0,IF(K40-J40&gt;$O$9,0,IF(WEEKDAY(A40,2)&gt;5,J40-O40,IF((B40+D40)&gt;(B40+$O$3),J40-O40,IF(((C40+E40)&gt;(B40+$O$3)),IF(((((C40+E40)-(B40+$O$3))*24)-O40)&gt;0,(((C40+E40)-(B40+$O$3))*24)-O40,0))))))</f>
        <v>0</v>
      </c>
      <c r="O40" s="70">
        <f t="shared" ref="O40:O53" si="187">IF(Q40+P40&gt;0,0,IF((K40-J40)&gt;=$O$9,J40,IF(K40&gt;$O$9,K40-$O$9,0)))</f>
        <v>0</v>
      </c>
      <c r="P40" s="70">
        <f t="shared" ref="P40:P53" si="188">IF(G40=2,J40,0)</f>
        <v>0</v>
      </c>
      <c r="Q40" s="70">
        <f t="shared" ref="Q40:Q53" si="189">IF(G40=3,J40,0)</f>
        <v>0</v>
      </c>
      <c r="R40" s="71"/>
      <c r="S40" s="71"/>
      <c r="T40" s="71"/>
      <c r="U40" s="72"/>
      <c r="V40">
        <f t="shared" ref="V40:Y53" si="190">IF($G40=1,L40,0)</f>
        <v>0</v>
      </c>
      <c r="W40">
        <f t="shared" si="190"/>
        <v>0</v>
      </c>
      <c r="X40" t="b">
        <f t="shared" si="190"/>
        <v>0</v>
      </c>
      <c r="Y40">
        <f t="shared" si="190"/>
        <v>0</v>
      </c>
      <c r="Z40">
        <f t="shared" ref="Z40:Z53" si="191">IF($G40=2,P40,0)</f>
        <v>0</v>
      </c>
      <c r="AA40">
        <f t="shared" ref="AA40:AA53" si="192">IF($G40=3,Q40,0)</f>
        <v>0</v>
      </c>
      <c r="AB40">
        <f t="shared" ref="AB40:AB53" si="193">IF($G40=4,H40,0)</f>
        <v>0</v>
      </c>
      <c r="AC40">
        <f t="shared" ref="AC40:AF53" si="194">IF($G40=5,L40,0)</f>
        <v>0</v>
      </c>
      <c r="AD40">
        <f t="shared" si="194"/>
        <v>0</v>
      </c>
      <c r="AE40">
        <f t="shared" si="194"/>
        <v>0</v>
      </c>
      <c r="AF40">
        <f t="shared" si="194"/>
        <v>0</v>
      </c>
      <c r="AG40">
        <f t="shared" ref="AG40:AJ53" si="195">IF($G40=6,L40,0)</f>
        <v>0</v>
      </c>
      <c r="AH40">
        <f t="shared" si="195"/>
        <v>0</v>
      </c>
      <c r="AI40">
        <f t="shared" si="195"/>
        <v>0</v>
      </c>
      <c r="AJ40">
        <f t="shared" si="195"/>
        <v>0</v>
      </c>
      <c r="AK40">
        <f t="shared" ref="AK40:AN53" si="196">IF($G40=7,L40,0)</f>
        <v>0</v>
      </c>
      <c r="AL40">
        <f t="shared" si="196"/>
        <v>0</v>
      </c>
      <c r="AM40">
        <f t="shared" si="196"/>
        <v>0</v>
      </c>
      <c r="AN40">
        <f t="shared" si="196"/>
        <v>0</v>
      </c>
      <c r="AO40">
        <f t="shared" ref="AO40:AO53" si="197">IF($G40=8,H40,0)</f>
        <v>0</v>
      </c>
      <c r="AP40">
        <f t="shared" ref="AP40:AP53" si="198">IF($G40=9,H40,0)</f>
        <v>0</v>
      </c>
      <c r="AR40" s="4">
        <f t="shared" ref="AR40" si="199">IF(G40=0,0,IF(OR(G38&gt;=4,G39&gt;=4)=TRUE,0,IF(J40=0,0,IF(AND(J39&gt;0,(((B40+D40)-(C39+E39))*24)&lt;$T$8)=TRUE,$T$8-(((B40+D40)-(C39+E39))*24),IF(AND(J38&gt;0,(((B40+D40)-(C38+E38))*24)&lt;$T$8)=TRUE,$T$8-(((B40+D40)-(C38+E38))*24),0)))))</f>
        <v>0</v>
      </c>
      <c r="AS40" s="4">
        <f t="shared" ref="AS40:AS53" si="200">IF(AND(G40&gt;=1,G40&lt;=3)=TRUE,J40,0)</f>
        <v>0</v>
      </c>
      <c r="AT40">
        <f>IF(AND(G40=1,J40&gt;0)=TRUE,1,0)</f>
        <v>0</v>
      </c>
      <c r="AU40">
        <f t="shared" ref="AU40" si="201">IF(G40=2,1,0)</f>
        <v>0</v>
      </c>
      <c r="AV40">
        <f t="shared" ref="AV40" si="202">IF(G40=3,1,0)</f>
        <v>0</v>
      </c>
      <c r="AW40">
        <f t="shared" ref="AW40" si="203">IF(G40=4,1,0)</f>
        <v>0</v>
      </c>
      <c r="AX40">
        <f t="shared" ref="AX40" si="204">IF(G40=5,1,0)</f>
        <v>0</v>
      </c>
      <c r="AY40">
        <f t="shared" ref="AY40" si="205">IF(G40=6,1,0)</f>
        <v>0</v>
      </c>
      <c r="AZ40">
        <f t="shared" ref="AZ40" si="206">IF(G40=7,1,0)</f>
        <v>0</v>
      </c>
      <c r="BA40">
        <f t="shared" ref="BA40" si="207">IF(G40=8,1,0)</f>
        <v>0</v>
      </c>
      <c r="BB40">
        <f t="shared" ref="BB40" si="208">IF(G40=9,1,0)</f>
        <v>0</v>
      </c>
    </row>
    <row r="41" spans="1:57" ht="9" customHeight="1">
      <c r="A41" s="105">
        <f>B40</f>
        <v>42950</v>
      </c>
      <c r="B41" s="106">
        <f>C40</f>
        <v>42950</v>
      </c>
      <c r="C41" s="106">
        <f t="shared" si="183"/>
        <v>42950</v>
      </c>
      <c r="D41" s="107">
        <v>0</v>
      </c>
      <c r="E41" s="108">
        <f>D41</f>
        <v>0</v>
      </c>
      <c r="F41" s="109">
        <v>0</v>
      </c>
      <c r="G41" s="110">
        <v>1</v>
      </c>
      <c r="H41" s="110"/>
      <c r="I41" s="111"/>
      <c r="J41" s="112">
        <f t="shared" ref="J41:J53" si="209">((C41+E41)-(B41+D41))*24</f>
        <v>0</v>
      </c>
      <c r="K41" s="112">
        <f t="shared" ref="K41:K53" si="210">IF(OR(G41=4,G41&gt;=8)=TRUE,K40,K40+J41)</f>
        <v>0</v>
      </c>
      <c r="L41" s="112">
        <f t="shared" si="184"/>
        <v>0</v>
      </c>
      <c r="M41" s="112">
        <f t="shared" si="185"/>
        <v>0</v>
      </c>
      <c r="N41" s="112" t="b">
        <f t="shared" si="186"/>
        <v>0</v>
      </c>
      <c r="O41" s="112">
        <f t="shared" si="187"/>
        <v>0</v>
      </c>
      <c r="P41" s="112">
        <f t="shared" si="188"/>
        <v>0</v>
      </c>
      <c r="Q41" s="112">
        <f t="shared" si="189"/>
        <v>0</v>
      </c>
      <c r="R41" s="113"/>
      <c r="S41" s="113"/>
      <c r="T41" s="113"/>
      <c r="U41" s="114"/>
      <c r="V41">
        <f t="shared" si="190"/>
        <v>0</v>
      </c>
      <c r="W41">
        <f t="shared" si="190"/>
        <v>0</v>
      </c>
      <c r="X41" t="b">
        <f t="shared" si="190"/>
        <v>0</v>
      </c>
      <c r="Y41">
        <f t="shared" si="190"/>
        <v>0</v>
      </c>
      <c r="Z41">
        <f t="shared" si="191"/>
        <v>0</v>
      </c>
      <c r="AA41">
        <f t="shared" si="192"/>
        <v>0</v>
      </c>
      <c r="AB41">
        <f t="shared" si="193"/>
        <v>0</v>
      </c>
      <c r="AC41">
        <f t="shared" si="194"/>
        <v>0</v>
      </c>
      <c r="AD41">
        <f t="shared" si="194"/>
        <v>0</v>
      </c>
      <c r="AE41">
        <f t="shared" si="194"/>
        <v>0</v>
      </c>
      <c r="AF41">
        <f t="shared" si="194"/>
        <v>0</v>
      </c>
      <c r="AG41">
        <f t="shared" si="195"/>
        <v>0</v>
      </c>
      <c r="AH41">
        <f t="shared" si="195"/>
        <v>0</v>
      </c>
      <c r="AI41">
        <f t="shared" si="195"/>
        <v>0</v>
      </c>
      <c r="AJ41">
        <f t="shared" si="195"/>
        <v>0</v>
      </c>
      <c r="AK41">
        <f t="shared" si="196"/>
        <v>0</v>
      </c>
      <c r="AL41">
        <f t="shared" si="196"/>
        <v>0</v>
      </c>
      <c r="AM41">
        <f t="shared" si="196"/>
        <v>0</v>
      </c>
      <c r="AN41">
        <f t="shared" si="196"/>
        <v>0</v>
      </c>
      <c r="AO41">
        <f t="shared" si="197"/>
        <v>0</v>
      </c>
      <c r="AP41">
        <f t="shared" si="198"/>
        <v>0</v>
      </c>
      <c r="AQ41" s="4">
        <f t="shared" ref="AQ41" si="211">IF(G41=0,0,IF(OR(G40&gt;=4,G41&gt;=4)=TRUE,0,IF(AND(J40=0,J41=0)=TRUE,0,IF((AS40+AS41)&lt;=$T$9,0,IF((AS40+AS41)&gt;$T$9,IF(J41=0,IF(((C40+E40)*24)+$T$8&gt;(B42+D40)*24,IF(((((C40+E40)*24)+$T$8)-((B42+D40)*24)-AR42)&gt;0,(((C40+E40)*24)+$T$8)-((B42+D40)*24)-AR42,IF(((C41+E41)*24)+$T$8&gt;(B42+D40)*24,IF(((((C41+E41)*24)+$T$8)-((B42+D40)*24)-AR42)&gt;0,(((C41+E41)*24)+$T$8)-((B42+D40)*24)-AR42,0))))))))))</f>
        <v>0</v>
      </c>
      <c r="AS41" s="4">
        <f t="shared" si="200"/>
        <v>0</v>
      </c>
      <c r="AT41">
        <f>IF(AT40=1,0,IF(AND(G41=1,J41&gt;0)=TRUE,1,0))</f>
        <v>0</v>
      </c>
      <c r="AU41">
        <f>IF(AU40=1,0,IF(G41=2,1,0))</f>
        <v>0</v>
      </c>
      <c r="AV41">
        <f>IF(AV40=1,0,IF(G41=3,1,0))</f>
        <v>0</v>
      </c>
      <c r="AW41">
        <f>IF(AW40=1,0,IF(G41=4,1,0))</f>
        <v>0</v>
      </c>
      <c r="AX41">
        <f>IF(AX40=1,0,IF(G41=5,1,0))</f>
        <v>0</v>
      </c>
      <c r="AY41">
        <f>IF(AY40=1,0,IF(G41=6,1,0))</f>
        <v>0</v>
      </c>
      <c r="AZ41">
        <f>IF(AZ40=1,0,IF(G41=7,1,0))</f>
        <v>0</v>
      </c>
      <c r="BA41">
        <f>IF(BA40=1,0,IF(G41=8,1,0))</f>
        <v>0</v>
      </c>
      <c r="BB41">
        <f>IF(BB40=1,0,IF(G41=9,1,0))</f>
        <v>0</v>
      </c>
      <c r="BC41">
        <f>IF(J40+J41&gt;0,BC39+1,IF(BC39&lt;=6,0,BC39-6))</f>
        <v>0</v>
      </c>
      <c r="BD41">
        <f>IF(BC41&gt;13,1,0)</f>
        <v>0</v>
      </c>
      <c r="BE41">
        <f>IF($J40+$J41&gt;0,$BC39+1,0)</f>
        <v>0</v>
      </c>
    </row>
    <row r="42" spans="1:57" ht="9" customHeight="1">
      <c r="A42" s="73">
        <f t="shared" ref="A42:A50" si="212">B42</f>
        <v>42951</v>
      </c>
      <c r="B42" s="74">
        <f>B40+1</f>
        <v>42951</v>
      </c>
      <c r="C42" s="74">
        <f t="shared" si="183"/>
        <v>42951</v>
      </c>
      <c r="D42" s="75">
        <v>0</v>
      </c>
      <c r="E42" s="76">
        <f t="shared" ref="E42" si="213">D42</f>
        <v>0</v>
      </c>
      <c r="F42" s="77">
        <v>0</v>
      </c>
      <c r="G42" s="78">
        <v>1</v>
      </c>
      <c r="H42" s="78"/>
      <c r="I42" s="79"/>
      <c r="J42" s="80">
        <f t="shared" si="209"/>
        <v>0</v>
      </c>
      <c r="K42" s="80">
        <f t="shared" si="210"/>
        <v>0</v>
      </c>
      <c r="L42" s="80">
        <f t="shared" si="184"/>
        <v>0</v>
      </c>
      <c r="M42" s="80">
        <f t="shared" si="185"/>
        <v>0</v>
      </c>
      <c r="N42" s="80" t="b">
        <f t="shared" si="186"/>
        <v>0</v>
      </c>
      <c r="O42" s="80">
        <f t="shared" si="187"/>
        <v>0</v>
      </c>
      <c r="P42" s="80">
        <f t="shared" si="188"/>
        <v>0</v>
      </c>
      <c r="Q42" s="80">
        <f t="shared" si="189"/>
        <v>0</v>
      </c>
      <c r="R42" s="81"/>
      <c r="S42" s="81"/>
      <c r="T42" s="81"/>
      <c r="U42" s="82"/>
      <c r="V42">
        <f t="shared" si="190"/>
        <v>0</v>
      </c>
      <c r="W42">
        <f t="shared" si="190"/>
        <v>0</v>
      </c>
      <c r="X42" t="b">
        <f t="shared" si="190"/>
        <v>0</v>
      </c>
      <c r="Y42">
        <f t="shared" si="190"/>
        <v>0</v>
      </c>
      <c r="Z42">
        <f t="shared" si="191"/>
        <v>0</v>
      </c>
      <c r="AA42">
        <f t="shared" si="192"/>
        <v>0</v>
      </c>
      <c r="AB42">
        <f t="shared" si="193"/>
        <v>0</v>
      </c>
      <c r="AC42">
        <f t="shared" si="194"/>
        <v>0</v>
      </c>
      <c r="AD42">
        <f t="shared" si="194"/>
        <v>0</v>
      </c>
      <c r="AE42">
        <f t="shared" si="194"/>
        <v>0</v>
      </c>
      <c r="AF42">
        <f t="shared" si="194"/>
        <v>0</v>
      </c>
      <c r="AG42">
        <f t="shared" si="195"/>
        <v>0</v>
      </c>
      <c r="AH42">
        <f t="shared" si="195"/>
        <v>0</v>
      </c>
      <c r="AI42">
        <f t="shared" si="195"/>
        <v>0</v>
      </c>
      <c r="AJ42">
        <f t="shared" si="195"/>
        <v>0</v>
      </c>
      <c r="AK42">
        <f t="shared" si="196"/>
        <v>0</v>
      </c>
      <c r="AL42">
        <f t="shared" si="196"/>
        <v>0</v>
      </c>
      <c r="AM42">
        <f t="shared" si="196"/>
        <v>0</v>
      </c>
      <c r="AN42">
        <f t="shared" si="196"/>
        <v>0</v>
      </c>
      <c r="AO42">
        <f t="shared" si="197"/>
        <v>0</v>
      </c>
      <c r="AP42">
        <f t="shared" si="198"/>
        <v>0</v>
      </c>
      <c r="AR42" s="4">
        <f t="shared" ref="AR42" si="214">IF(G42=0,0,IF(OR(G40&gt;=4,G41&gt;=4)=TRUE,0,IF(J42=0,0,IF(AND(J41&gt;0,(((B42+D42)-(C41+E41))*24)&lt;$T$8)=TRUE,$T$8-(((B42+D42)-(C41+E41))*24),IF(AND(J40&gt;0,(((B42+D42)-(C40+E40))*24)&lt;$T$8)=TRUE,$T$8-(((B42+D42)-(C40+E40))*24),0)))))</f>
        <v>0</v>
      </c>
      <c r="AS42" s="4">
        <f t="shared" si="200"/>
        <v>0</v>
      </c>
      <c r="AT42">
        <f>IF(AND(G42=1,J42&gt;0)=TRUE,1,0)</f>
        <v>0</v>
      </c>
      <c r="AU42">
        <f t="shared" ref="AU42" si="215">IF(G42=2,1,0)</f>
        <v>0</v>
      </c>
      <c r="AV42">
        <f t="shared" ref="AV42" si="216">IF(G42=3,1,0)</f>
        <v>0</v>
      </c>
      <c r="AW42">
        <f t="shared" ref="AW42" si="217">IF(G42=4,1,0)</f>
        <v>0</v>
      </c>
      <c r="AX42">
        <f t="shared" ref="AX42" si="218">IF(G42=5,1,0)</f>
        <v>0</v>
      </c>
      <c r="AY42">
        <f t="shared" ref="AY42" si="219">IF(G42=6,1,0)</f>
        <v>0</v>
      </c>
      <c r="AZ42">
        <f t="shared" ref="AZ42" si="220">IF(G42=7,1,0)</f>
        <v>0</v>
      </c>
      <c r="BA42">
        <f t="shared" ref="BA42" si="221">IF(G42=8,1,0)</f>
        <v>0</v>
      </c>
      <c r="BB42">
        <f t="shared" ref="BB42" si="222">IF(G42=9,1,0)</f>
        <v>0</v>
      </c>
    </row>
    <row r="43" spans="1:57" ht="9" customHeight="1">
      <c r="A43" s="105">
        <f>B42</f>
        <v>42951</v>
      </c>
      <c r="B43" s="106">
        <f>C42</f>
        <v>42951</v>
      </c>
      <c r="C43" s="106">
        <f t="shared" si="183"/>
        <v>42951</v>
      </c>
      <c r="D43" s="107">
        <v>0</v>
      </c>
      <c r="E43" s="108">
        <f>D43</f>
        <v>0</v>
      </c>
      <c r="F43" s="109">
        <v>0</v>
      </c>
      <c r="G43" s="110">
        <v>1</v>
      </c>
      <c r="H43" s="110"/>
      <c r="I43" s="111"/>
      <c r="J43" s="112">
        <f t="shared" si="209"/>
        <v>0</v>
      </c>
      <c r="K43" s="112">
        <f t="shared" si="210"/>
        <v>0</v>
      </c>
      <c r="L43" s="112">
        <f t="shared" si="184"/>
        <v>0</v>
      </c>
      <c r="M43" s="112">
        <f t="shared" si="185"/>
        <v>0</v>
      </c>
      <c r="N43" s="112" t="b">
        <f t="shared" si="186"/>
        <v>0</v>
      </c>
      <c r="O43" s="112">
        <f t="shared" si="187"/>
        <v>0</v>
      </c>
      <c r="P43" s="112">
        <f t="shared" si="188"/>
        <v>0</v>
      </c>
      <c r="Q43" s="112">
        <f t="shared" si="189"/>
        <v>0</v>
      </c>
      <c r="R43" s="113"/>
      <c r="S43" s="113"/>
      <c r="T43" s="113"/>
      <c r="U43" s="114"/>
      <c r="V43">
        <f t="shared" si="190"/>
        <v>0</v>
      </c>
      <c r="W43">
        <f t="shared" si="190"/>
        <v>0</v>
      </c>
      <c r="X43" t="b">
        <f t="shared" si="190"/>
        <v>0</v>
      </c>
      <c r="Y43">
        <f t="shared" si="190"/>
        <v>0</v>
      </c>
      <c r="Z43">
        <f t="shared" si="191"/>
        <v>0</v>
      </c>
      <c r="AA43">
        <f t="shared" si="192"/>
        <v>0</v>
      </c>
      <c r="AB43">
        <f t="shared" si="193"/>
        <v>0</v>
      </c>
      <c r="AC43">
        <f t="shared" si="194"/>
        <v>0</v>
      </c>
      <c r="AD43">
        <f t="shared" si="194"/>
        <v>0</v>
      </c>
      <c r="AE43">
        <f t="shared" si="194"/>
        <v>0</v>
      </c>
      <c r="AF43">
        <f t="shared" si="194"/>
        <v>0</v>
      </c>
      <c r="AG43">
        <f t="shared" si="195"/>
        <v>0</v>
      </c>
      <c r="AH43">
        <f t="shared" si="195"/>
        <v>0</v>
      </c>
      <c r="AI43">
        <f t="shared" si="195"/>
        <v>0</v>
      </c>
      <c r="AJ43">
        <f t="shared" si="195"/>
        <v>0</v>
      </c>
      <c r="AK43">
        <f t="shared" si="196"/>
        <v>0</v>
      </c>
      <c r="AL43">
        <f t="shared" si="196"/>
        <v>0</v>
      </c>
      <c r="AM43">
        <f t="shared" si="196"/>
        <v>0</v>
      </c>
      <c r="AN43">
        <f t="shared" si="196"/>
        <v>0</v>
      </c>
      <c r="AO43">
        <f t="shared" si="197"/>
        <v>0</v>
      </c>
      <c r="AP43">
        <f t="shared" si="198"/>
        <v>0</v>
      </c>
      <c r="AQ43" s="4">
        <f t="shared" ref="AQ43" si="223">IF(G43=0,0,IF(OR(G42&gt;=4,G43&gt;=4)=TRUE,0,IF(AND(J42=0,J43=0)=TRUE,0,IF((AS42+AS43)&lt;=$T$9,0,IF((AS42+AS43)&gt;$T$9,IF(J43=0,IF(((C42+E42)*24)+$T$8&gt;(B44+D42)*24,IF(((((C42+E42)*24)+$T$8)-((B44+D42)*24)-AR44)&gt;0,(((C42+E42)*24)+$T$8)-((B44+D42)*24)-AR44,IF(((C43+E43)*24)+$T$8&gt;(B44+D42)*24,IF(((((C43+E43)*24)+$T$8)-((B44+D42)*24)-AR44)&gt;0,(((C43+E43)*24)+$T$8)-((B44+D42)*24)-AR44,0))))))))))</f>
        <v>0</v>
      </c>
      <c r="AS43" s="4">
        <f t="shared" si="200"/>
        <v>0</v>
      </c>
      <c r="AT43">
        <f>IF(AT42=1,0,IF(AND(G43=1,J43&gt;0)=TRUE,1,0))</f>
        <v>0</v>
      </c>
      <c r="AU43">
        <f>IF(AU42=1,0,IF(G43=2,1,0))</f>
        <v>0</v>
      </c>
      <c r="AV43">
        <f>IF(AV42=1,0,IF(G43=3,1,0))</f>
        <v>0</v>
      </c>
      <c r="AW43">
        <f>IF(AW42=1,0,IF(G43=4,1,0))</f>
        <v>0</v>
      </c>
      <c r="AX43">
        <f>IF(AX42=1,0,IF(G43=5,1,0))</f>
        <v>0</v>
      </c>
      <c r="AY43">
        <f>IF(AY42=1,0,IF(G43=6,1,0))</f>
        <v>0</v>
      </c>
      <c r="AZ43">
        <f>IF(AZ42=1,0,IF(G43=7,1,0))</f>
        <v>0</v>
      </c>
      <c r="BA43">
        <f>IF(BA42=1,0,IF(G43=8,1,0))</f>
        <v>0</v>
      </c>
      <c r="BB43">
        <f>IF(BB42=1,0,IF(G43=9,1,0))</f>
        <v>0</v>
      </c>
      <c r="BC43">
        <f>IF(J42+J43&gt;0,BC41+1,IF(BC41&lt;=6,0,BC41-6))</f>
        <v>0</v>
      </c>
      <c r="BD43">
        <f>IF(BC43&gt;13,1,0)</f>
        <v>0</v>
      </c>
      <c r="BE43">
        <f>IF($J42+$J43&gt;0,$BC41+1,0)</f>
        <v>0</v>
      </c>
    </row>
    <row r="44" spans="1:57" ht="9" customHeight="1">
      <c r="A44" s="73">
        <f t="shared" si="212"/>
        <v>42952</v>
      </c>
      <c r="B44" s="74">
        <f>B42+1</f>
        <v>42952</v>
      </c>
      <c r="C44" s="74">
        <f t="shared" si="183"/>
        <v>42952</v>
      </c>
      <c r="D44" s="75">
        <v>0</v>
      </c>
      <c r="E44" s="76">
        <f>D44</f>
        <v>0</v>
      </c>
      <c r="F44" s="77">
        <v>0</v>
      </c>
      <c r="G44" s="78">
        <v>1</v>
      </c>
      <c r="H44" s="78"/>
      <c r="I44" s="79"/>
      <c r="J44" s="80">
        <f t="shared" si="209"/>
        <v>0</v>
      </c>
      <c r="K44" s="80">
        <f t="shared" si="210"/>
        <v>0</v>
      </c>
      <c r="L44" s="80">
        <f t="shared" si="184"/>
        <v>0</v>
      </c>
      <c r="M44" s="80">
        <f t="shared" si="185"/>
        <v>0</v>
      </c>
      <c r="N44" s="80">
        <f t="shared" si="186"/>
        <v>0</v>
      </c>
      <c r="O44" s="80">
        <f t="shared" si="187"/>
        <v>0</v>
      </c>
      <c r="P44" s="80">
        <f t="shared" si="188"/>
        <v>0</v>
      </c>
      <c r="Q44" s="80">
        <f t="shared" si="189"/>
        <v>0</v>
      </c>
      <c r="R44" s="81"/>
      <c r="S44" s="81"/>
      <c r="T44" s="81"/>
      <c r="U44" s="82"/>
      <c r="V44">
        <f t="shared" si="190"/>
        <v>0</v>
      </c>
      <c r="W44">
        <f t="shared" si="190"/>
        <v>0</v>
      </c>
      <c r="X44">
        <f t="shared" si="190"/>
        <v>0</v>
      </c>
      <c r="Y44">
        <f t="shared" si="190"/>
        <v>0</v>
      </c>
      <c r="Z44">
        <f t="shared" si="191"/>
        <v>0</v>
      </c>
      <c r="AA44">
        <f t="shared" si="192"/>
        <v>0</v>
      </c>
      <c r="AB44">
        <f t="shared" si="193"/>
        <v>0</v>
      </c>
      <c r="AC44">
        <f t="shared" si="194"/>
        <v>0</v>
      </c>
      <c r="AD44">
        <f t="shared" si="194"/>
        <v>0</v>
      </c>
      <c r="AE44">
        <f t="shared" si="194"/>
        <v>0</v>
      </c>
      <c r="AF44">
        <f t="shared" si="194"/>
        <v>0</v>
      </c>
      <c r="AG44">
        <f t="shared" si="195"/>
        <v>0</v>
      </c>
      <c r="AH44">
        <f t="shared" si="195"/>
        <v>0</v>
      </c>
      <c r="AI44">
        <f t="shared" si="195"/>
        <v>0</v>
      </c>
      <c r="AJ44">
        <f t="shared" si="195"/>
        <v>0</v>
      </c>
      <c r="AK44">
        <f t="shared" si="196"/>
        <v>0</v>
      </c>
      <c r="AL44">
        <f t="shared" si="196"/>
        <v>0</v>
      </c>
      <c r="AM44">
        <f t="shared" si="196"/>
        <v>0</v>
      </c>
      <c r="AN44">
        <f t="shared" si="196"/>
        <v>0</v>
      </c>
      <c r="AO44">
        <f t="shared" si="197"/>
        <v>0</v>
      </c>
      <c r="AP44">
        <f t="shared" si="198"/>
        <v>0</v>
      </c>
      <c r="AR44" s="4">
        <f t="shared" ref="AR44" si="224">IF(G44=0,0,IF(OR(G42&gt;=4,G43&gt;=4)=TRUE,0,IF(J44=0,0,IF(AND(J43&gt;0,(((B44+D44)-(C43+E43))*24)&lt;$T$8)=TRUE,$T$8-(((B44+D44)-(C43+E43))*24),IF(AND(J42&gt;0,(((B44+D44)-(C42+E42))*24)&lt;$T$8)=TRUE,$T$8-(((B44+D44)-(C42+E42))*24),0)))))</f>
        <v>0</v>
      </c>
      <c r="AS44" s="4">
        <f t="shared" si="200"/>
        <v>0</v>
      </c>
      <c r="AT44">
        <f>IF(AND(G44=1,J44&gt;0)=TRUE,1,0)</f>
        <v>0</v>
      </c>
      <c r="AU44">
        <f t="shared" ref="AU44" si="225">IF(G44=2,1,0)</f>
        <v>0</v>
      </c>
      <c r="AV44">
        <f t="shared" ref="AV44" si="226">IF(G44=3,1,0)</f>
        <v>0</v>
      </c>
      <c r="AW44">
        <f t="shared" ref="AW44" si="227">IF(G44=4,1,0)</f>
        <v>0</v>
      </c>
      <c r="AX44">
        <f t="shared" ref="AX44" si="228">IF(G44=5,1,0)</f>
        <v>0</v>
      </c>
      <c r="AY44">
        <f t="shared" ref="AY44" si="229">IF(G44=6,1,0)</f>
        <v>0</v>
      </c>
      <c r="AZ44">
        <f t="shared" ref="AZ44" si="230">IF(G44=7,1,0)</f>
        <v>0</v>
      </c>
      <c r="BA44">
        <f t="shared" ref="BA44" si="231">IF(G44=8,1,0)</f>
        <v>0</v>
      </c>
      <c r="BB44">
        <f t="shared" ref="BB44" si="232">IF(G44=9,1,0)</f>
        <v>0</v>
      </c>
    </row>
    <row r="45" spans="1:57" ht="9" customHeight="1">
      <c r="A45" s="105">
        <f>B44</f>
        <v>42952</v>
      </c>
      <c r="B45" s="106">
        <f>C44</f>
        <v>42952</v>
      </c>
      <c r="C45" s="106">
        <f t="shared" si="183"/>
        <v>42952</v>
      </c>
      <c r="D45" s="107">
        <v>0</v>
      </c>
      <c r="E45" s="108">
        <f>D45</f>
        <v>0</v>
      </c>
      <c r="F45" s="109">
        <v>0</v>
      </c>
      <c r="G45" s="110">
        <v>1</v>
      </c>
      <c r="H45" s="110"/>
      <c r="I45" s="111"/>
      <c r="J45" s="112">
        <f t="shared" si="209"/>
        <v>0</v>
      </c>
      <c r="K45" s="112">
        <f t="shared" si="210"/>
        <v>0</v>
      </c>
      <c r="L45" s="112">
        <f t="shared" si="184"/>
        <v>0</v>
      </c>
      <c r="M45" s="112">
        <f t="shared" si="185"/>
        <v>0</v>
      </c>
      <c r="N45" s="112">
        <f t="shared" si="186"/>
        <v>0</v>
      </c>
      <c r="O45" s="112">
        <f t="shared" si="187"/>
        <v>0</v>
      </c>
      <c r="P45" s="112">
        <f t="shared" si="188"/>
        <v>0</v>
      </c>
      <c r="Q45" s="112">
        <f t="shared" si="189"/>
        <v>0</v>
      </c>
      <c r="R45" s="113"/>
      <c r="S45" s="113"/>
      <c r="T45" s="113"/>
      <c r="U45" s="114"/>
      <c r="V45">
        <f t="shared" si="190"/>
        <v>0</v>
      </c>
      <c r="W45">
        <f t="shared" si="190"/>
        <v>0</v>
      </c>
      <c r="X45">
        <f t="shared" si="190"/>
        <v>0</v>
      </c>
      <c r="Y45">
        <f t="shared" si="190"/>
        <v>0</v>
      </c>
      <c r="Z45">
        <f t="shared" si="191"/>
        <v>0</v>
      </c>
      <c r="AA45">
        <f t="shared" si="192"/>
        <v>0</v>
      </c>
      <c r="AB45">
        <f t="shared" si="193"/>
        <v>0</v>
      </c>
      <c r="AC45">
        <f t="shared" si="194"/>
        <v>0</v>
      </c>
      <c r="AD45">
        <f t="shared" si="194"/>
        <v>0</v>
      </c>
      <c r="AE45">
        <f t="shared" si="194"/>
        <v>0</v>
      </c>
      <c r="AF45">
        <f t="shared" si="194"/>
        <v>0</v>
      </c>
      <c r="AG45">
        <f t="shared" si="195"/>
        <v>0</v>
      </c>
      <c r="AH45">
        <f t="shared" si="195"/>
        <v>0</v>
      </c>
      <c r="AI45">
        <f t="shared" si="195"/>
        <v>0</v>
      </c>
      <c r="AJ45">
        <f t="shared" si="195"/>
        <v>0</v>
      </c>
      <c r="AK45">
        <f t="shared" si="196"/>
        <v>0</v>
      </c>
      <c r="AL45">
        <f t="shared" si="196"/>
        <v>0</v>
      </c>
      <c r="AM45">
        <f t="shared" si="196"/>
        <v>0</v>
      </c>
      <c r="AN45">
        <f t="shared" si="196"/>
        <v>0</v>
      </c>
      <c r="AO45">
        <f t="shared" si="197"/>
        <v>0</v>
      </c>
      <c r="AP45">
        <f t="shared" si="198"/>
        <v>0</v>
      </c>
      <c r="AQ45" s="4">
        <f t="shared" ref="AQ45" si="233">IF(G45=0,0,IF(OR(G44&gt;=4,G45&gt;=4)=TRUE,0,IF(AND(J44=0,J45=0)=TRUE,0,IF((AS44+AS45)&lt;=$T$9,0,IF((AS44+AS45)&gt;$T$9,IF(J45=0,IF(((C44+E44)*24)+$T$8&gt;(B46+D44)*24,IF(((((C44+E44)*24)+$T$8)-((B46+D44)*24)-AR46)&gt;0,(((C44+E44)*24)+$T$8)-((B46+D44)*24)-AR46,IF(((C45+E45)*24)+$T$8&gt;(B46+D44)*24,IF(((((C45+E45)*24)+$T$8)-((B46+D44)*24)-AR46)&gt;0,(((C45+E45)*24)+$T$8)-((B46+D44)*24)-AR46,0))))))))))</f>
        <v>0</v>
      </c>
      <c r="AS45" s="4">
        <f t="shared" si="200"/>
        <v>0</v>
      </c>
      <c r="AT45">
        <f>IF(AT44=1,0,IF(AND(G45=1,J45&gt;0)=TRUE,1,0))</f>
        <v>0</v>
      </c>
      <c r="AU45">
        <f>IF(AU44=1,0,IF(G45=2,1,0))</f>
        <v>0</v>
      </c>
      <c r="AV45">
        <f>IF(AV44=1,0,IF(G45=3,1,0))</f>
        <v>0</v>
      </c>
      <c r="AW45">
        <f>IF(AW44=1,0,IF(G45=4,1,0))</f>
        <v>0</v>
      </c>
      <c r="AX45">
        <f>IF(AX44=1,0,IF(G45=5,1,0))</f>
        <v>0</v>
      </c>
      <c r="AY45">
        <f>IF(AY44=1,0,IF(G45=6,1,0))</f>
        <v>0</v>
      </c>
      <c r="AZ45">
        <f>IF(AZ44=1,0,IF(G45=7,1,0))</f>
        <v>0</v>
      </c>
      <c r="BA45">
        <f>IF(BA44=1,0,IF(G45=8,1,0))</f>
        <v>0</v>
      </c>
      <c r="BB45">
        <f>IF(BB44=1,0,IF(G45=9,1,0))</f>
        <v>0</v>
      </c>
      <c r="BC45">
        <f>IF(J44+J45&gt;0,BC43+1,IF(BC43&lt;=6,0,BC43-6))</f>
        <v>0</v>
      </c>
      <c r="BD45">
        <f>IF(BC45&gt;13,1,0)</f>
        <v>0</v>
      </c>
      <c r="BE45">
        <f>IF($J44+$J45&gt;0,$BC43+1,0)</f>
        <v>0</v>
      </c>
    </row>
    <row r="46" spans="1:57" ht="9" customHeight="1">
      <c r="A46" s="73">
        <f t="shared" si="212"/>
        <v>42953</v>
      </c>
      <c r="B46" s="74">
        <f>B44+1</f>
        <v>42953</v>
      </c>
      <c r="C46" s="74">
        <f t="shared" si="183"/>
        <v>42953</v>
      </c>
      <c r="D46" s="75">
        <v>0</v>
      </c>
      <c r="E46" s="76">
        <f t="shared" ref="E46:E53" si="234">D46</f>
        <v>0</v>
      </c>
      <c r="F46" s="77">
        <v>0</v>
      </c>
      <c r="G46" s="78">
        <v>1</v>
      </c>
      <c r="H46" s="78"/>
      <c r="I46" s="79"/>
      <c r="J46" s="80">
        <f t="shared" si="209"/>
        <v>0</v>
      </c>
      <c r="K46" s="80">
        <f t="shared" si="210"/>
        <v>0</v>
      </c>
      <c r="L46" s="80">
        <f t="shared" si="184"/>
        <v>0</v>
      </c>
      <c r="M46" s="80">
        <f t="shared" si="185"/>
        <v>0</v>
      </c>
      <c r="N46" s="80">
        <f t="shared" si="186"/>
        <v>0</v>
      </c>
      <c r="O46" s="80">
        <f t="shared" si="187"/>
        <v>0</v>
      </c>
      <c r="P46" s="80">
        <f t="shared" si="188"/>
        <v>0</v>
      </c>
      <c r="Q46" s="80">
        <f t="shared" si="189"/>
        <v>0</v>
      </c>
      <c r="R46" s="81"/>
      <c r="S46" s="81"/>
      <c r="T46" s="81"/>
      <c r="U46" s="82"/>
      <c r="V46">
        <f t="shared" si="190"/>
        <v>0</v>
      </c>
      <c r="W46">
        <f t="shared" si="190"/>
        <v>0</v>
      </c>
      <c r="X46">
        <f t="shared" si="190"/>
        <v>0</v>
      </c>
      <c r="Y46">
        <f t="shared" si="190"/>
        <v>0</v>
      </c>
      <c r="Z46">
        <f t="shared" si="191"/>
        <v>0</v>
      </c>
      <c r="AA46">
        <f t="shared" si="192"/>
        <v>0</v>
      </c>
      <c r="AB46">
        <f t="shared" si="193"/>
        <v>0</v>
      </c>
      <c r="AC46">
        <f t="shared" si="194"/>
        <v>0</v>
      </c>
      <c r="AD46">
        <f t="shared" si="194"/>
        <v>0</v>
      </c>
      <c r="AE46">
        <f t="shared" si="194"/>
        <v>0</v>
      </c>
      <c r="AF46">
        <f t="shared" si="194"/>
        <v>0</v>
      </c>
      <c r="AG46">
        <f t="shared" si="195"/>
        <v>0</v>
      </c>
      <c r="AH46">
        <f t="shared" si="195"/>
        <v>0</v>
      </c>
      <c r="AI46">
        <f t="shared" si="195"/>
        <v>0</v>
      </c>
      <c r="AJ46">
        <f t="shared" si="195"/>
        <v>0</v>
      </c>
      <c r="AK46">
        <f t="shared" si="196"/>
        <v>0</v>
      </c>
      <c r="AL46">
        <f t="shared" si="196"/>
        <v>0</v>
      </c>
      <c r="AM46">
        <f t="shared" si="196"/>
        <v>0</v>
      </c>
      <c r="AN46">
        <f t="shared" si="196"/>
        <v>0</v>
      </c>
      <c r="AO46">
        <f t="shared" si="197"/>
        <v>0</v>
      </c>
      <c r="AP46">
        <f t="shared" si="198"/>
        <v>0</v>
      </c>
      <c r="AR46" s="4">
        <f t="shared" ref="AR46" si="235">IF(G46=0,0,IF(OR(G44&gt;=4,G45&gt;=4)=TRUE,0,IF(J46=0,0,IF(AND(J45&gt;0,(((B46+D46)-(C45+E45))*24)&lt;$T$8)=TRUE,$T$8-(((B46+D46)-(C45+E45))*24),IF(AND(J44&gt;0,(((B46+D46)-(C44+E44))*24)&lt;$T$8)=TRUE,$T$8-(((B46+D46)-(C44+E44))*24),0)))))</f>
        <v>0</v>
      </c>
      <c r="AS46" s="4">
        <f t="shared" si="200"/>
        <v>0</v>
      </c>
      <c r="AT46">
        <f>IF(AND(G46=1,J46&gt;0)=TRUE,1,0)</f>
        <v>0</v>
      </c>
      <c r="AU46">
        <f t="shared" ref="AU46" si="236">IF(G46=2,1,0)</f>
        <v>0</v>
      </c>
      <c r="AV46">
        <f t="shared" ref="AV46" si="237">IF(G46=3,1,0)</f>
        <v>0</v>
      </c>
      <c r="AW46">
        <f t="shared" ref="AW46" si="238">IF(G46=4,1,0)</f>
        <v>0</v>
      </c>
      <c r="AX46">
        <f t="shared" ref="AX46" si="239">IF(G46=5,1,0)</f>
        <v>0</v>
      </c>
      <c r="AY46">
        <f t="shared" ref="AY46" si="240">IF(G46=6,1,0)</f>
        <v>0</v>
      </c>
      <c r="AZ46">
        <f t="shared" ref="AZ46" si="241">IF(G46=7,1,0)</f>
        <v>0</v>
      </c>
      <c r="BA46">
        <f t="shared" ref="BA46" si="242">IF(G46=8,1,0)</f>
        <v>0</v>
      </c>
      <c r="BB46">
        <f t="shared" ref="BB46" si="243">IF(G46=9,1,0)</f>
        <v>0</v>
      </c>
    </row>
    <row r="47" spans="1:57" ht="9" customHeight="1">
      <c r="A47" s="105">
        <f>B46</f>
        <v>42953</v>
      </c>
      <c r="B47" s="106">
        <f>C46</f>
        <v>42953</v>
      </c>
      <c r="C47" s="106">
        <f t="shared" si="183"/>
        <v>42953</v>
      </c>
      <c r="D47" s="107">
        <v>0</v>
      </c>
      <c r="E47" s="108">
        <f t="shared" si="234"/>
        <v>0</v>
      </c>
      <c r="F47" s="109">
        <v>0</v>
      </c>
      <c r="G47" s="110">
        <v>1</v>
      </c>
      <c r="H47" s="110"/>
      <c r="I47" s="111"/>
      <c r="J47" s="112">
        <f t="shared" si="209"/>
        <v>0</v>
      </c>
      <c r="K47" s="112">
        <f t="shared" si="210"/>
        <v>0</v>
      </c>
      <c r="L47" s="112">
        <f t="shared" si="184"/>
        <v>0</v>
      </c>
      <c r="M47" s="112">
        <f t="shared" si="185"/>
        <v>0</v>
      </c>
      <c r="N47" s="112">
        <f t="shared" si="186"/>
        <v>0</v>
      </c>
      <c r="O47" s="112">
        <f t="shared" si="187"/>
        <v>0</v>
      </c>
      <c r="P47" s="112">
        <f t="shared" si="188"/>
        <v>0</v>
      </c>
      <c r="Q47" s="112">
        <f t="shared" si="189"/>
        <v>0</v>
      </c>
      <c r="R47" s="113"/>
      <c r="S47" s="113"/>
      <c r="T47" s="113"/>
      <c r="U47" s="114"/>
      <c r="V47">
        <f t="shared" si="190"/>
        <v>0</v>
      </c>
      <c r="W47">
        <f t="shared" si="190"/>
        <v>0</v>
      </c>
      <c r="X47">
        <f t="shared" si="190"/>
        <v>0</v>
      </c>
      <c r="Y47">
        <f t="shared" si="190"/>
        <v>0</v>
      </c>
      <c r="Z47">
        <f t="shared" si="191"/>
        <v>0</v>
      </c>
      <c r="AA47">
        <f t="shared" si="192"/>
        <v>0</v>
      </c>
      <c r="AB47">
        <f t="shared" si="193"/>
        <v>0</v>
      </c>
      <c r="AC47">
        <f t="shared" si="194"/>
        <v>0</v>
      </c>
      <c r="AD47">
        <f t="shared" si="194"/>
        <v>0</v>
      </c>
      <c r="AE47">
        <f t="shared" si="194"/>
        <v>0</v>
      </c>
      <c r="AF47">
        <f t="shared" si="194"/>
        <v>0</v>
      </c>
      <c r="AG47">
        <f t="shared" si="195"/>
        <v>0</v>
      </c>
      <c r="AH47">
        <f t="shared" si="195"/>
        <v>0</v>
      </c>
      <c r="AI47">
        <f t="shared" si="195"/>
        <v>0</v>
      </c>
      <c r="AJ47">
        <f t="shared" si="195"/>
        <v>0</v>
      </c>
      <c r="AK47">
        <f t="shared" si="196"/>
        <v>0</v>
      </c>
      <c r="AL47">
        <f t="shared" si="196"/>
        <v>0</v>
      </c>
      <c r="AM47">
        <f t="shared" si="196"/>
        <v>0</v>
      </c>
      <c r="AN47">
        <f t="shared" si="196"/>
        <v>0</v>
      </c>
      <c r="AO47">
        <f t="shared" si="197"/>
        <v>0</v>
      </c>
      <c r="AP47">
        <f t="shared" si="198"/>
        <v>0</v>
      </c>
      <c r="AQ47" s="4">
        <f t="shared" ref="AQ47" si="244">IF(G47=0,0,IF(OR(G46&gt;=4,G47&gt;=4)=TRUE,0,IF(AND(J46=0,J47=0)=TRUE,0,IF((AS46+AS47)&lt;=$T$9,0,IF((AS46+AS47)&gt;$T$9,IF(J47=0,IF(((C46+E46)*24)+$T$8&gt;(B48+D46)*24,IF(((((C46+E46)*24)+$T$8)-((B48+D46)*24)-AR48)&gt;0,(((C46+E46)*24)+$T$8)-((B48+D46)*24)-AR48,IF(((C47+E47)*24)+$T$8&gt;(B48+D46)*24,IF(((((C47+E47)*24)+$T$8)-((B48+D46)*24)-AR48)&gt;0,(((C47+E47)*24)+$T$8)-((B48+D46)*24)-AR48,0))))))))))</f>
        <v>0</v>
      </c>
      <c r="AS47" s="4">
        <f t="shared" si="200"/>
        <v>0</v>
      </c>
      <c r="AT47">
        <f>IF(AT46=1,0,IF(AND(G47=1,J47&gt;0)=TRUE,1,0))</f>
        <v>0</v>
      </c>
      <c r="AU47">
        <f>IF(AU46=1,0,IF(G47=2,1,0))</f>
        <v>0</v>
      </c>
      <c r="AV47">
        <f>IF(AV46=1,0,IF(G47=3,1,0))</f>
        <v>0</v>
      </c>
      <c r="AW47">
        <f>IF(AW46=1,0,IF(G47=4,1,0))</f>
        <v>0</v>
      </c>
      <c r="AX47">
        <f>IF(AX46=1,0,IF(G47=5,1,0))</f>
        <v>0</v>
      </c>
      <c r="AY47">
        <f>IF(AY46=1,0,IF(G47=6,1,0))</f>
        <v>0</v>
      </c>
      <c r="AZ47">
        <f>IF(AZ46=1,0,IF(G47=7,1,0))</f>
        <v>0</v>
      </c>
      <c r="BA47">
        <f>IF(BA46=1,0,IF(G47=8,1,0))</f>
        <v>0</v>
      </c>
      <c r="BB47">
        <f>IF(BB46=1,0,IF(G47=9,1,0))</f>
        <v>0</v>
      </c>
      <c r="BC47">
        <f>IF(J46+J47&gt;0,BC45+1,IF(BC45&lt;=6,0,BC45-6))</f>
        <v>0</v>
      </c>
      <c r="BD47">
        <f>IF(BC47&gt;13,1,0)</f>
        <v>0</v>
      </c>
      <c r="BE47">
        <f>IF($J46+$J47&gt;0,$BC45+1,0)</f>
        <v>0</v>
      </c>
    </row>
    <row r="48" spans="1:57" ht="9" customHeight="1">
      <c r="A48" s="73">
        <f t="shared" si="212"/>
        <v>42954</v>
      </c>
      <c r="B48" s="74">
        <f>B46+1</f>
        <v>42954</v>
      </c>
      <c r="C48" s="74">
        <f t="shared" si="183"/>
        <v>42954</v>
      </c>
      <c r="D48" s="75">
        <v>0</v>
      </c>
      <c r="E48" s="76">
        <f t="shared" si="234"/>
        <v>0</v>
      </c>
      <c r="F48" s="77">
        <v>0</v>
      </c>
      <c r="G48" s="78">
        <v>1</v>
      </c>
      <c r="H48" s="78"/>
      <c r="I48" s="79"/>
      <c r="J48" s="80">
        <f t="shared" si="209"/>
        <v>0</v>
      </c>
      <c r="K48" s="80">
        <f t="shared" si="210"/>
        <v>0</v>
      </c>
      <c r="L48" s="80">
        <f t="shared" si="184"/>
        <v>0</v>
      </c>
      <c r="M48" s="80">
        <f t="shared" si="185"/>
        <v>0</v>
      </c>
      <c r="N48" s="80" t="b">
        <f t="shared" si="186"/>
        <v>0</v>
      </c>
      <c r="O48" s="80">
        <f t="shared" si="187"/>
        <v>0</v>
      </c>
      <c r="P48" s="80">
        <f t="shared" si="188"/>
        <v>0</v>
      </c>
      <c r="Q48" s="80">
        <f t="shared" si="189"/>
        <v>0</v>
      </c>
      <c r="R48" s="81"/>
      <c r="S48" s="81"/>
      <c r="T48" s="81"/>
      <c r="U48" s="82"/>
      <c r="V48">
        <f t="shared" si="190"/>
        <v>0</v>
      </c>
      <c r="W48">
        <f t="shared" si="190"/>
        <v>0</v>
      </c>
      <c r="X48" t="b">
        <f t="shared" si="190"/>
        <v>0</v>
      </c>
      <c r="Y48">
        <f t="shared" si="190"/>
        <v>0</v>
      </c>
      <c r="Z48">
        <f t="shared" si="191"/>
        <v>0</v>
      </c>
      <c r="AA48">
        <f t="shared" si="192"/>
        <v>0</v>
      </c>
      <c r="AB48">
        <f t="shared" si="193"/>
        <v>0</v>
      </c>
      <c r="AC48">
        <f t="shared" si="194"/>
        <v>0</v>
      </c>
      <c r="AD48">
        <f t="shared" si="194"/>
        <v>0</v>
      </c>
      <c r="AE48">
        <f t="shared" si="194"/>
        <v>0</v>
      </c>
      <c r="AF48">
        <f t="shared" si="194"/>
        <v>0</v>
      </c>
      <c r="AG48">
        <f t="shared" si="195"/>
        <v>0</v>
      </c>
      <c r="AH48">
        <f t="shared" si="195"/>
        <v>0</v>
      </c>
      <c r="AI48">
        <f t="shared" si="195"/>
        <v>0</v>
      </c>
      <c r="AJ48">
        <f t="shared" si="195"/>
        <v>0</v>
      </c>
      <c r="AK48">
        <f t="shared" si="196"/>
        <v>0</v>
      </c>
      <c r="AL48">
        <f t="shared" si="196"/>
        <v>0</v>
      </c>
      <c r="AM48">
        <f t="shared" si="196"/>
        <v>0</v>
      </c>
      <c r="AN48">
        <f t="shared" si="196"/>
        <v>0</v>
      </c>
      <c r="AO48">
        <f t="shared" si="197"/>
        <v>0</v>
      </c>
      <c r="AP48">
        <f t="shared" si="198"/>
        <v>0</v>
      </c>
      <c r="AR48" s="4">
        <f t="shared" ref="AR48" si="245">IF(G48=0,0,IF(OR(G46&gt;=4,G47&gt;=4)=TRUE,0,IF(J48=0,0,IF(AND(J47&gt;0,(((B48+D48)-(C47+E47))*24)&lt;$T$8)=TRUE,$T$8-(((B48+D48)-(C47+E47))*24),IF(AND(J46&gt;0,(((B48+D48)-(C46+E46))*24)&lt;$T$8)=TRUE,$T$8-(((B48+D48)-(C46+E46))*24),0)))))</f>
        <v>0</v>
      </c>
      <c r="AS48" s="4">
        <f t="shared" si="200"/>
        <v>0</v>
      </c>
      <c r="AT48">
        <f>IF(AND(G48=1,J48&gt;0)=TRUE,1,0)</f>
        <v>0</v>
      </c>
      <c r="AU48">
        <f t="shared" ref="AU48" si="246">IF(G48=2,1,0)</f>
        <v>0</v>
      </c>
      <c r="AV48">
        <f t="shared" ref="AV48" si="247">IF(G48=3,1,0)</f>
        <v>0</v>
      </c>
      <c r="AW48">
        <f t="shared" ref="AW48" si="248">IF(G48=4,1,0)</f>
        <v>0</v>
      </c>
      <c r="AX48">
        <f t="shared" ref="AX48" si="249">IF(G48=5,1,0)</f>
        <v>0</v>
      </c>
      <c r="AY48">
        <f t="shared" ref="AY48" si="250">IF(G48=6,1,0)</f>
        <v>0</v>
      </c>
      <c r="AZ48">
        <f t="shared" ref="AZ48" si="251">IF(G48=7,1,0)</f>
        <v>0</v>
      </c>
      <c r="BA48">
        <f t="shared" ref="BA48" si="252">IF(G48=8,1,0)</f>
        <v>0</v>
      </c>
      <c r="BB48">
        <f t="shared" ref="BB48" si="253">IF(G48=9,1,0)</f>
        <v>0</v>
      </c>
    </row>
    <row r="49" spans="1:57" ht="9" customHeight="1">
      <c r="A49" s="105">
        <f>B48</f>
        <v>42954</v>
      </c>
      <c r="B49" s="106">
        <f>C48</f>
        <v>42954</v>
      </c>
      <c r="C49" s="106">
        <f t="shared" si="183"/>
        <v>42954</v>
      </c>
      <c r="D49" s="107">
        <v>0</v>
      </c>
      <c r="E49" s="108">
        <f t="shared" si="234"/>
        <v>0</v>
      </c>
      <c r="F49" s="109">
        <v>0</v>
      </c>
      <c r="G49" s="110">
        <v>1</v>
      </c>
      <c r="H49" s="110"/>
      <c r="I49" s="111"/>
      <c r="J49" s="112">
        <f t="shared" si="209"/>
        <v>0</v>
      </c>
      <c r="K49" s="112">
        <f t="shared" si="210"/>
        <v>0</v>
      </c>
      <c r="L49" s="112">
        <f t="shared" si="184"/>
        <v>0</v>
      </c>
      <c r="M49" s="112">
        <f t="shared" si="185"/>
        <v>0</v>
      </c>
      <c r="N49" s="112" t="b">
        <f t="shared" si="186"/>
        <v>0</v>
      </c>
      <c r="O49" s="112">
        <f t="shared" si="187"/>
        <v>0</v>
      </c>
      <c r="P49" s="112">
        <f t="shared" si="188"/>
        <v>0</v>
      </c>
      <c r="Q49" s="112">
        <f t="shared" si="189"/>
        <v>0</v>
      </c>
      <c r="R49" s="113"/>
      <c r="S49" s="113"/>
      <c r="T49" s="113"/>
      <c r="U49" s="114"/>
      <c r="V49">
        <f t="shared" si="190"/>
        <v>0</v>
      </c>
      <c r="W49">
        <f t="shared" si="190"/>
        <v>0</v>
      </c>
      <c r="X49" t="b">
        <f t="shared" si="190"/>
        <v>0</v>
      </c>
      <c r="Y49">
        <f t="shared" si="190"/>
        <v>0</v>
      </c>
      <c r="Z49">
        <f t="shared" si="191"/>
        <v>0</v>
      </c>
      <c r="AA49">
        <f t="shared" si="192"/>
        <v>0</v>
      </c>
      <c r="AB49">
        <f t="shared" si="193"/>
        <v>0</v>
      </c>
      <c r="AC49">
        <f t="shared" si="194"/>
        <v>0</v>
      </c>
      <c r="AD49">
        <f t="shared" si="194"/>
        <v>0</v>
      </c>
      <c r="AE49">
        <f t="shared" si="194"/>
        <v>0</v>
      </c>
      <c r="AF49">
        <f t="shared" si="194"/>
        <v>0</v>
      </c>
      <c r="AG49">
        <f t="shared" si="195"/>
        <v>0</v>
      </c>
      <c r="AH49">
        <f t="shared" si="195"/>
        <v>0</v>
      </c>
      <c r="AI49">
        <f t="shared" si="195"/>
        <v>0</v>
      </c>
      <c r="AJ49">
        <f t="shared" si="195"/>
        <v>0</v>
      </c>
      <c r="AK49">
        <f t="shared" si="196"/>
        <v>0</v>
      </c>
      <c r="AL49">
        <f t="shared" si="196"/>
        <v>0</v>
      </c>
      <c r="AM49">
        <f t="shared" si="196"/>
        <v>0</v>
      </c>
      <c r="AN49">
        <f t="shared" si="196"/>
        <v>0</v>
      </c>
      <c r="AO49">
        <f t="shared" si="197"/>
        <v>0</v>
      </c>
      <c r="AP49">
        <f t="shared" si="198"/>
        <v>0</v>
      </c>
      <c r="AQ49" s="4">
        <f t="shared" ref="AQ49" si="254">IF(G49=0,0,IF(OR(G48&gt;=4,G49&gt;=4)=TRUE,0,IF(AND(J48=0,J49=0)=TRUE,0,IF((AS48+AS49)&lt;=$T$9,0,IF((AS48+AS49)&gt;$T$9,IF(J49=0,IF(((C48+E48)*24)+$T$8&gt;(B50+D48)*24,IF(((((C48+E48)*24)+$T$8)-((B50+D48)*24)-AR50)&gt;0,(((C48+E48)*24)+$T$8)-((B50+D48)*24)-AR50,IF(((C49+E49)*24)+$T$8&gt;(B50+D48)*24,IF(((((C49+E49)*24)+$T$8)-((B50+D48)*24)-AR50)&gt;0,(((C49+E49)*24)+$T$8)-((B50+D48)*24)-AR50,0))))))))))</f>
        <v>0</v>
      </c>
      <c r="AS49" s="4">
        <f t="shared" si="200"/>
        <v>0</v>
      </c>
      <c r="AT49">
        <f>IF(AT48=1,0,IF(AND(G49=1,J49&gt;0)=TRUE,1,0))</f>
        <v>0</v>
      </c>
      <c r="AU49">
        <f>IF(AU48=1,0,IF(G49=2,1,0))</f>
        <v>0</v>
      </c>
      <c r="AV49">
        <f>IF(AV48=1,0,IF(G49=3,1,0))</f>
        <v>0</v>
      </c>
      <c r="AW49">
        <f>IF(AW48=1,0,IF(G49=4,1,0))</f>
        <v>0</v>
      </c>
      <c r="AX49">
        <f>IF(AX48=1,0,IF(G49=5,1,0))</f>
        <v>0</v>
      </c>
      <c r="AY49">
        <f>IF(AY48=1,0,IF(G49=6,1,0))</f>
        <v>0</v>
      </c>
      <c r="AZ49">
        <f>IF(AZ48=1,0,IF(G49=7,1,0))</f>
        <v>0</v>
      </c>
      <c r="BA49">
        <f>IF(BA48=1,0,IF(G49=8,1,0))</f>
        <v>0</v>
      </c>
      <c r="BB49">
        <f>IF(BB48=1,0,IF(G49=9,1,0))</f>
        <v>0</v>
      </c>
      <c r="BC49">
        <f>IF(J48+J49&gt;0,BC47+1,IF(BC47&lt;=6,0,BC47-6))</f>
        <v>0</v>
      </c>
      <c r="BD49">
        <f>IF(BC49&gt;13,1,0)</f>
        <v>0</v>
      </c>
      <c r="BE49">
        <f>IF($J48+$J49&gt;0,$BC47+1,0)</f>
        <v>0</v>
      </c>
    </row>
    <row r="50" spans="1:57" ht="9" customHeight="1">
      <c r="A50" s="73">
        <f t="shared" si="212"/>
        <v>42955</v>
      </c>
      <c r="B50" s="74">
        <f>B48+1</f>
        <v>42955</v>
      </c>
      <c r="C50" s="74">
        <f t="shared" si="183"/>
        <v>42955</v>
      </c>
      <c r="D50" s="75">
        <v>0</v>
      </c>
      <c r="E50" s="76">
        <f t="shared" si="234"/>
        <v>0</v>
      </c>
      <c r="F50" s="77">
        <v>0</v>
      </c>
      <c r="G50" s="78">
        <v>1</v>
      </c>
      <c r="H50" s="78"/>
      <c r="I50" s="79"/>
      <c r="J50" s="80">
        <f t="shared" si="209"/>
        <v>0</v>
      </c>
      <c r="K50" s="80">
        <f t="shared" si="210"/>
        <v>0</v>
      </c>
      <c r="L50" s="80">
        <f t="shared" si="184"/>
        <v>0</v>
      </c>
      <c r="M50" s="80">
        <f t="shared" si="185"/>
        <v>0</v>
      </c>
      <c r="N50" s="80" t="b">
        <f t="shared" si="186"/>
        <v>0</v>
      </c>
      <c r="O50" s="80">
        <f t="shared" si="187"/>
        <v>0</v>
      </c>
      <c r="P50" s="80">
        <f t="shared" si="188"/>
        <v>0</v>
      </c>
      <c r="Q50" s="80">
        <f t="shared" si="189"/>
        <v>0</v>
      </c>
      <c r="R50" s="81"/>
      <c r="S50" s="81"/>
      <c r="T50" s="81"/>
      <c r="U50" s="82"/>
      <c r="V50">
        <f t="shared" si="190"/>
        <v>0</v>
      </c>
      <c r="W50">
        <f t="shared" si="190"/>
        <v>0</v>
      </c>
      <c r="X50" t="b">
        <f t="shared" si="190"/>
        <v>0</v>
      </c>
      <c r="Y50">
        <f t="shared" si="190"/>
        <v>0</v>
      </c>
      <c r="Z50">
        <f t="shared" si="191"/>
        <v>0</v>
      </c>
      <c r="AA50">
        <f t="shared" si="192"/>
        <v>0</v>
      </c>
      <c r="AB50">
        <f t="shared" si="193"/>
        <v>0</v>
      </c>
      <c r="AC50">
        <f t="shared" si="194"/>
        <v>0</v>
      </c>
      <c r="AD50">
        <f t="shared" si="194"/>
        <v>0</v>
      </c>
      <c r="AE50">
        <f t="shared" si="194"/>
        <v>0</v>
      </c>
      <c r="AF50">
        <f t="shared" si="194"/>
        <v>0</v>
      </c>
      <c r="AG50">
        <f t="shared" si="195"/>
        <v>0</v>
      </c>
      <c r="AH50">
        <f t="shared" si="195"/>
        <v>0</v>
      </c>
      <c r="AI50">
        <f t="shared" si="195"/>
        <v>0</v>
      </c>
      <c r="AJ50">
        <f t="shared" si="195"/>
        <v>0</v>
      </c>
      <c r="AK50">
        <f t="shared" si="196"/>
        <v>0</v>
      </c>
      <c r="AL50">
        <f t="shared" si="196"/>
        <v>0</v>
      </c>
      <c r="AM50">
        <f t="shared" si="196"/>
        <v>0</v>
      </c>
      <c r="AN50">
        <f t="shared" si="196"/>
        <v>0</v>
      </c>
      <c r="AO50">
        <f t="shared" si="197"/>
        <v>0</v>
      </c>
      <c r="AP50">
        <f t="shared" si="198"/>
        <v>0</v>
      </c>
      <c r="AR50" s="4">
        <f t="shared" ref="AR50" si="255">IF(G50=0,0,IF(OR(G48&gt;=4,G49&gt;=4)=TRUE,0,IF(J50=0,0,IF(AND(J49&gt;0,(((B50+D50)-(C49+E49))*24)&lt;$T$8)=TRUE,$T$8-(((B50+D50)-(C49+E49))*24),IF(AND(J48&gt;0,(((B50+D50)-(C48+E48))*24)&lt;$T$8)=TRUE,$T$8-(((B50+D50)-(C48+E48))*24),0)))))</f>
        <v>0</v>
      </c>
      <c r="AS50" s="4">
        <f t="shared" si="200"/>
        <v>0</v>
      </c>
      <c r="AT50">
        <f>IF(AND(G50=1,J50&gt;0)=TRUE,1,0)</f>
        <v>0</v>
      </c>
      <c r="AU50">
        <f t="shared" ref="AU50" si="256">IF(G50=2,1,0)</f>
        <v>0</v>
      </c>
      <c r="AV50">
        <f t="shared" ref="AV50" si="257">IF(G50=3,1,0)</f>
        <v>0</v>
      </c>
      <c r="AW50">
        <f t="shared" ref="AW50" si="258">IF(G50=4,1,0)</f>
        <v>0</v>
      </c>
      <c r="AX50">
        <f t="shared" ref="AX50" si="259">IF(G50=5,1,0)</f>
        <v>0</v>
      </c>
      <c r="AY50">
        <f t="shared" ref="AY50" si="260">IF(G50=6,1,0)</f>
        <v>0</v>
      </c>
      <c r="AZ50">
        <f t="shared" ref="AZ50" si="261">IF(G50=7,1,0)</f>
        <v>0</v>
      </c>
      <c r="BA50">
        <f t="shared" ref="BA50" si="262">IF(G50=8,1,0)</f>
        <v>0</v>
      </c>
      <c r="BB50">
        <f t="shared" ref="BB50" si="263">IF(G50=9,1,0)</f>
        <v>0</v>
      </c>
    </row>
    <row r="51" spans="1:57" ht="9" customHeight="1">
      <c r="A51" s="105">
        <f>B50</f>
        <v>42955</v>
      </c>
      <c r="B51" s="106">
        <f>C50</f>
        <v>42955</v>
      </c>
      <c r="C51" s="106">
        <f t="shared" si="183"/>
        <v>42955</v>
      </c>
      <c r="D51" s="107">
        <v>0</v>
      </c>
      <c r="E51" s="108">
        <f t="shared" si="234"/>
        <v>0</v>
      </c>
      <c r="F51" s="109">
        <v>0</v>
      </c>
      <c r="G51" s="110">
        <v>1</v>
      </c>
      <c r="H51" s="110"/>
      <c r="I51" s="111"/>
      <c r="J51" s="112">
        <f t="shared" si="209"/>
        <v>0</v>
      </c>
      <c r="K51" s="112">
        <f t="shared" si="210"/>
        <v>0</v>
      </c>
      <c r="L51" s="112">
        <f t="shared" si="184"/>
        <v>0</v>
      </c>
      <c r="M51" s="112">
        <f t="shared" si="185"/>
        <v>0</v>
      </c>
      <c r="N51" s="112" t="b">
        <f t="shared" si="186"/>
        <v>0</v>
      </c>
      <c r="O51" s="112">
        <f t="shared" si="187"/>
        <v>0</v>
      </c>
      <c r="P51" s="112">
        <f t="shared" si="188"/>
        <v>0</v>
      </c>
      <c r="Q51" s="112">
        <f t="shared" si="189"/>
        <v>0</v>
      </c>
      <c r="R51" s="113"/>
      <c r="S51" s="113"/>
      <c r="T51" s="113"/>
      <c r="U51" s="114"/>
      <c r="V51">
        <f t="shared" si="190"/>
        <v>0</v>
      </c>
      <c r="W51">
        <f t="shared" si="190"/>
        <v>0</v>
      </c>
      <c r="X51" t="b">
        <f t="shared" si="190"/>
        <v>0</v>
      </c>
      <c r="Y51">
        <f t="shared" si="190"/>
        <v>0</v>
      </c>
      <c r="Z51">
        <f t="shared" si="191"/>
        <v>0</v>
      </c>
      <c r="AA51">
        <f t="shared" si="192"/>
        <v>0</v>
      </c>
      <c r="AB51">
        <f t="shared" si="193"/>
        <v>0</v>
      </c>
      <c r="AC51">
        <f t="shared" si="194"/>
        <v>0</v>
      </c>
      <c r="AD51">
        <f t="shared" si="194"/>
        <v>0</v>
      </c>
      <c r="AE51">
        <f t="shared" si="194"/>
        <v>0</v>
      </c>
      <c r="AF51">
        <f t="shared" si="194"/>
        <v>0</v>
      </c>
      <c r="AG51">
        <f t="shared" si="195"/>
        <v>0</v>
      </c>
      <c r="AH51">
        <f t="shared" si="195"/>
        <v>0</v>
      </c>
      <c r="AI51">
        <f t="shared" si="195"/>
        <v>0</v>
      </c>
      <c r="AJ51">
        <f t="shared" si="195"/>
        <v>0</v>
      </c>
      <c r="AK51">
        <f t="shared" si="196"/>
        <v>0</v>
      </c>
      <c r="AL51">
        <f t="shared" si="196"/>
        <v>0</v>
      </c>
      <c r="AM51">
        <f t="shared" si="196"/>
        <v>0</v>
      </c>
      <c r="AN51">
        <f t="shared" si="196"/>
        <v>0</v>
      </c>
      <c r="AO51">
        <f t="shared" si="197"/>
        <v>0</v>
      </c>
      <c r="AP51">
        <f t="shared" si="198"/>
        <v>0</v>
      </c>
      <c r="AQ51" s="4">
        <f t="shared" ref="AQ51" si="264">IF(G51=0,0,IF(OR(G50&gt;=4,G51&gt;=4)=TRUE,0,IF(AND(J50=0,J51=0)=TRUE,0,IF((AS50+AS51)&lt;=$T$9,0,IF((AS50+AS51)&gt;$T$9,IF(J51=0,IF(((C50+E50)*24)+$T$8&gt;(B52+D50)*24,IF(((((C50+E50)*24)+$T$8)-((B52+D50)*24)-AR52)&gt;0,(((C50+E50)*24)+$T$8)-((B52+D50)*24)-AR52,IF(((C51+E51)*24)+$T$8&gt;(B52+D50)*24,IF(((((C51+E51)*24)+$T$8)-((B52+D50)*24)-AR52)&gt;0,(((C51+E51)*24)+$T$8)-((B52+D50)*24)-AR52,0))))))))))</f>
        <v>0</v>
      </c>
      <c r="AS51" s="4">
        <f t="shared" si="200"/>
        <v>0</v>
      </c>
      <c r="AT51">
        <f>IF(AT50=1,0,IF(AND(G51=1,J51&gt;0)=TRUE,1,0))</f>
        <v>0</v>
      </c>
      <c r="AU51">
        <f>IF(AU50=1,0,IF(G51=2,1,0))</f>
        <v>0</v>
      </c>
      <c r="AV51">
        <f>IF(AV50=1,0,IF(G51=3,1,0))</f>
        <v>0</v>
      </c>
      <c r="AW51">
        <f>IF(AW50=1,0,IF(G51=4,1,0))</f>
        <v>0</v>
      </c>
      <c r="AX51">
        <f>IF(AX50=1,0,IF(G51=5,1,0))</f>
        <v>0</v>
      </c>
      <c r="AY51">
        <f>IF(AY50=1,0,IF(G51=6,1,0))</f>
        <v>0</v>
      </c>
      <c r="AZ51">
        <f>IF(AZ50=1,0,IF(G51=7,1,0))</f>
        <v>0</v>
      </c>
      <c r="BA51">
        <f>IF(BA50=1,0,IF(G51=8,1,0))</f>
        <v>0</v>
      </c>
      <c r="BB51">
        <f>IF(BB50=1,0,IF(G51=9,1,0))</f>
        <v>0</v>
      </c>
      <c r="BC51">
        <f>IF(J50+J51&gt;0,BC49+1,IF(BC49&lt;=6,0,BC49-6))</f>
        <v>0</v>
      </c>
      <c r="BD51">
        <f>IF(BC51&gt;13,1,0)</f>
        <v>0</v>
      </c>
      <c r="BE51">
        <f>IF($J50+$J51&gt;0,$BC49+1,0)</f>
        <v>0</v>
      </c>
    </row>
    <row r="52" spans="1:57" ht="9" customHeight="1">
      <c r="A52" s="73">
        <f t="shared" ref="A52" si="265">B52</f>
        <v>42956</v>
      </c>
      <c r="B52" s="74">
        <f>B50+1</f>
        <v>42956</v>
      </c>
      <c r="C52" s="74">
        <f t="shared" si="183"/>
        <v>42956</v>
      </c>
      <c r="D52" s="75">
        <v>0</v>
      </c>
      <c r="E52" s="76">
        <f t="shared" si="234"/>
        <v>0</v>
      </c>
      <c r="F52" s="77">
        <v>0</v>
      </c>
      <c r="G52" s="78">
        <v>1</v>
      </c>
      <c r="H52" s="78"/>
      <c r="I52" s="79"/>
      <c r="J52" s="80">
        <f t="shared" si="209"/>
        <v>0</v>
      </c>
      <c r="K52" s="80">
        <f t="shared" si="210"/>
        <v>0</v>
      </c>
      <c r="L52" s="80">
        <f t="shared" si="184"/>
        <v>0</v>
      </c>
      <c r="M52" s="80">
        <f t="shared" si="185"/>
        <v>0</v>
      </c>
      <c r="N52" s="80" t="b">
        <f t="shared" si="186"/>
        <v>0</v>
      </c>
      <c r="O52" s="80">
        <f t="shared" si="187"/>
        <v>0</v>
      </c>
      <c r="P52" s="80">
        <f t="shared" si="188"/>
        <v>0</v>
      </c>
      <c r="Q52" s="80">
        <f t="shared" si="189"/>
        <v>0</v>
      </c>
      <c r="R52" s="81"/>
      <c r="S52" s="81"/>
      <c r="T52" s="81"/>
      <c r="U52" s="82"/>
      <c r="V52">
        <f t="shared" si="190"/>
        <v>0</v>
      </c>
      <c r="W52">
        <f t="shared" si="190"/>
        <v>0</v>
      </c>
      <c r="X52" t="b">
        <f t="shared" si="190"/>
        <v>0</v>
      </c>
      <c r="Y52">
        <f t="shared" si="190"/>
        <v>0</v>
      </c>
      <c r="Z52">
        <f t="shared" si="191"/>
        <v>0</v>
      </c>
      <c r="AA52">
        <f t="shared" si="192"/>
        <v>0</v>
      </c>
      <c r="AB52">
        <f t="shared" si="193"/>
        <v>0</v>
      </c>
      <c r="AC52">
        <f t="shared" si="194"/>
        <v>0</v>
      </c>
      <c r="AD52">
        <f t="shared" si="194"/>
        <v>0</v>
      </c>
      <c r="AE52">
        <f t="shared" si="194"/>
        <v>0</v>
      </c>
      <c r="AF52">
        <f t="shared" si="194"/>
        <v>0</v>
      </c>
      <c r="AG52">
        <f t="shared" si="195"/>
        <v>0</v>
      </c>
      <c r="AH52">
        <f t="shared" si="195"/>
        <v>0</v>
      </c>
      <c r="AI52">
        <f t="shared" si="195"/>
        <v>0</v>
      </c>
      <c r="AJ52">
        <f t="shared" si="195"/>
        <v>0</v>
      </c>
      <c r="AK52">
        <f t="shared" si="196"/>
        <v>0</v>
      </c>
      <c r="AL52">
        <f t="shared" si="196"/>
        <v>0</v>
      </c>
      <c r="AM52">
        <f t="shared" si="196"/>
        <v>0</v>
      </c>
      <c r="AN52">
        <f t="shared" si="196"/>
        <v>0</v>
      </c>
      <c r="AO52">
        <f t="shared" si="197"/>
        <v>0</v>
      </c>
      <c r="AP52">
        <f t="shared" si="198"/>
        <v>0</v>
      </c>
      <c r="AR52" s="4">
        <f t="shared" ref="AR52" si="266">IF(G52=0,0,IF(OR(G50&gt;=4,G51&gt;=4)=TRUE,0,IF(J52=0,0,IF(AND(J51&gt;0,(((B52+D52)-(C51+E51))*24)&lt;$T$8)=TRUE,$T$8-(((B52+D52)-(C51+E51))*24),IF(AND(J50&gt;0,(((B52+D52)-(C50+E50))*24)&lt;$T$8)=TRUE,$T$8-(((B52+D52)-(C50+E50))*24),0)))))</f>
        <v>0</v>
      </c>
      <c r="AS52" s="4">
        <f t="shared" si="200"/>
        <v>0</v>
      </c>
      <c r="AT52">
        <f>IF(AND(G52=1,J52&gt;0)=TRUE,1,0)</f>
        <v>0</v>
      </c>
      <c r="AU52">
        <f t="shared" ref="AU52" si="267">IF(G52=2,1,0)</f>
        <v>0</v>
      </c>
      <c r="AV52">
        <f t="shared" ref="AV52" si="268">IF(G52=3,1,0)</f>
        <v>0</v>
      </c>
      <c r="AW52">
        <f t="shared" ref="AW52" si="269">IF(G52=4,1,0)</f>
        <v>0</v>
      </c>
      <c r="AX52">
        <f t="shared" ref="AX52" si="270">IF(G52=5,1,0)</f>
        <v>0</v>
      </c>
      <c r="AY52">
        <f t="shared" ref="AY52" si="271">IF(G52=6,1,0)</f>
        <v>0</v>
      </c>
      <c r="AZ52">
        <f t="shared" ref="AZ52" si="272">IF(G52=7,1,0)</f>
        <v>0</v>
      </c>
      <c r="BA52">
        <f t="shared" ref="BA52" si="273">IF(G52=8,1,0)</f>
        <v>0</v>
      </c>
      <c r="BB52">
        <f t="shared" ref="BB52" si="274">IF(G52=9,1,0)</f>
        <v>0</v>
      </c>
    </row>
    <row r="53" spans="1:57" ht="9" customHeight="1">
      <c r="A53" s="83">
        <f>B52</f>
        <v>42956</v>
      </c>
      <c r="B53" s="84">
        <f>C52</f>
        <v>42956</v>
      </c>
      <c r="C53" s="84">
        <f t="shared" si="183"/>
        <v>42956</v>
      </c>
      <c r="D53" s="85">
        <v>0</v>
      </c>
      <c r="E53" s="86">
        <f t="shared" si="234"/>
        <v>0</v>
      </c>
      <c r="F53" s="87">
        <v>0</v>
      </c>
      <c r="G53" s="88">
        <v>1</v>
      </c>
      <c r="H53" s="88"/>
      <c r="I53" s="89"/>
      <c r="J53" s="90">
        <f t="shared" si="209"/>
        <v>0</v>
      </c>
      <c r="K53" s="90">
        <f t="shared" si="210"/>
        <v>0</v>
      </c>
      <c r="L53" s="90">
        <f t="shared" si="184"/>
        <v>0</v>
      </c>
      <c r="M53" s="90">
        <f t="shared" si="185"/>
        <v>0</v>
      </c>
      <c r="N53" s="90" t="b">
        <f t="shared" si="186"/>
        <v>0</v>
      </c>
      <c r="O53" s="90">
        <f t="shared" si="187"/>
        <v>0</v>
      </c>
      <c r="P53" s="90">
        <f t="shared" si="188"/>
        <v>0</v>
      </c>
      <c r="Q53" s="90">
        <f t="shared" si="189"/>
        <v>0</v>
      </c>
      <c r="R53" s="91"/>
      <c r="S53" s="91"/>
      <c r="T53" s="91"/>
      <c r="U53" s="92"/>
      <c r="V53">
        <f t="shared" si="190"/>
        <v>0</v>
      </c>
      <c r="W53">
        <f t="shared" si="190"/>
        <v>0</v>
      </c>
      <c r="X53" t="b">
        <f t="shared" si="190"/>
        <v>0</v>
      </c>
      <c r="Y53">
        <f t="shared" si="190"/>
        <v>0</v>
      </c>
      <c r="Z53">
        <f t="shared" si="191"/>
        <v>0</v>
      </c>
      <c r="AA53">
        <f t="shared" si="192"/>
        <v>0</v>
      </c>
      <c r="AB53">
        <f t="shared" si="193"/>
        <v>0</v>
      </c>
      <c r="AC53">
        <f t="shared" si="194"/>
        <v>0</v>
      </c>
      <c r="AD53">
        <f t="shared" si="194"/>
        <v>0</v>
      </c>
      <c r="AE53">
        <f t="shared" si="194"/>
        <v>0</v>
      </c>
      <c r="AF53">
        <f t="shared" si="194"/>
        <v>0</v>
      </c>
      <c r="AG53">
        <f t="shared" si="195"/>
        <v>0</v>
      </c>
      <c r="AH53">
        <f t="shared" si="195"/>
        <v>0</v>
      </c>
      <c r="AI53">
        <f t="shared" si="195"/>
        <v>0</v>
      </c>
      <c r="AJ53">
        <f t="shared" si="195"/>
        <v>0</v>
      </c>
      <c r="AK53">
        <f t="shared" si="196"/>
        <v>0</v>
      </c>
      <c r="AL53">
        <f t="shared" si="196"/>
        <v>0</v>
      </c>
      <c r="AM53">
        <f t="shared" si="196"/>
        <v>0</v>
      </c>
      <c r="AN53">
        <f t="shared" si="196"/>
        <v>0</v>
      </c>
      <c r="AO53">
        <f t="shared" si="197"/>
        <v>0</v>
      </c>
      <c r="AP53">
        <f t="shared" si="198"/>
        <v>0</v>
      </c>
      <c r="AQ53" s="4">
        <f t="shared" ref="AQ53" si="275">IF(G53=0,0,IF(OR(G52&gt;=4,G53&gt;=4)=TRUE,0,IF(AND(J52=0,J53=0)=TRUE,0,IF((AS52+AS53)&lt;=$T$9,0,IF((AS52+AS53)&gt;$T$9,IF(J53=0,IF(((C52+E52)*24)+$T$8&gt;(B54+D52)*24,IF(((((C52+E52)*24)+$T$8)-((B54+D52)*24)-AR54)&gt;0,(((C52+E52)*24)+$T$8)-((B54+D52)*24)-AR54,IF(((C53+E53)*24)+$T$8&gt;(B54+D52)*24,IF(((((C53+E53)*24)+$T$8)-((B54+D52)*24)-AR54)&gt;0,(((C53+E53)*24)+$T$8)-((B54+D52)*24)-AR54,0))))))))))</f>
        <v>0</v>
      </c>
      <c r="AS53" s="4">
        <f t="shared" si="200"/>
        <v>0</v>
      </c>
      <c r="AT53">
        <f>IF(AT52=1,0,IF(AND(G53=1,J53&gt;0)=TRUE,1,0))</f>
        <v>0</v>
      </c>
      <c r="AU53">
        <f>IF(AU52=1,0,IF(G53=2,1,0))</f>
        <v>0</v>
      </c>
      <c r="AV53">
        <f>IF(AV52=1,0,IF(G53=3,1,0))</f>
        <v>0</v>
      </c>
      <c r="AW53">
        <f>IF(AW52=1,0,IF(G53=4,1,0))</f>
        <v>0</v>
      </c>
      <c r="AX53">
        <f>IF(AX52=1,0,IF(G53=5,1,0))</f>
        <v>0</v>
      </c>
      <c r="AY53">
        <f>IF(AY52=1,0,IF(G53=6,1,0))</f>
        <v>0</v>
      </c>
      <c r="AZ53">
        <f>IF(AZ52=1,0,IF(G53=7,1,0))</f>
        <v>0</v>
      </c>
      <c r="BA53">
        <f>IF(BA52=1,0,IF(G53=8,1,0))</f>
        <v>0</v>
      </c>
      <c r="BB53">
        <f>IF(BB52=1,0,IF(G53=9,1,0))</f>
        <v>0</v>
      </c>
      <c r="BC53">
        <f>IF(J52+J53&gt;0,BC51+1,IF(BC51&lt;=6,0,BC51-6))</f>
        <v>0</v>
      </c>
      <c r="BD53">
        <f>IF(BC53&gt;13,1,0)</f>
        <v>0</v>
      </c>
      <c r="BE53">
        <f>IF($J52+$J53&gt;0,$BC51+1,0)</f>
        <v>0</v>
      </c>
    </row>
    <row r="54" spans="1:57" ht="9" customHeight="1">
      <c r="A54" s="62">
        <f>B54</f>
        <v>42957</v>
      </c>
      <c r="B54" s="64">
        <f>B52+1</f>
        <v>42957</v>
      </c>
      <c r="C54" s="64">
        <f t="shared" ref="C54:C67" si="276">B54+F54</f>
        <v>42957</v>
      </c>
      <c r="D54" s="65">
        <v>0</v>
      </c>
      <c r="E54" s="66">
        <f>D54</f>
        <v>0</v>
      </c>
      <c r="F54" s="67">
        <v>0</v>
      </c>
      <c r="G54" s="68">
        <v>1</v>
      </c>
      <c r="H54" s="68"/>
      <c r="I54" s="69"/>
      <c r="J54" s="70">
        <f>((C54+E54)-(B54+D54))*24</f>
        <v>0</v>
      </c>
      <c r="K54" s="70">
        <f>IF(OR(G54=4,G54&gt;=8)=TRUE,0,J54)</f>
        <v>0</v>
      </c>
      <c r="L54" s="70">
        <f t="shared" ref="L54:L67" si="277">IF(J54-(O54+N54+M54+P54+Q54)&lt;0,0,J54-(O54+N54+M54+P54+Q54))</f>
        <v>0</v>
      </c>
      <c r="M54" s="70">
        <f t="shared" ref="M54:M67" si="278">IF(Q54+P54&gt;0,0,IF(K54-J54&gt;$O$9,0,IF((B54+D54)&gt;(B54+$O$2),J54-O54-N54,IF(((((C54+E54)*24)-((B54+$O$2)*24)))-O54-N54&gt;0,((((C54+E54)*24)-((B54+$O$2)*24)))-O54-N54,0))))</f>
        <v>0</v>
      </c>
      <c r="N54" s="70" t="b">
        <f t="shared" ref="N54:N67" si="279">IF(Q54+P54&gt;0,0,IF(K54-J54&gt;$O$9,0,IF(WEEKDAY(A54,2)&gt;5,J54-O54,IF((B54+D54)&gt;(B54+$O$3),J54-O54,IF(((C54+E54)&gt;(B54+$O$3)),IF(((((C54+E54)-(B54+$O$3))*24)-O54)&gt;0,(((C54+E54)-(B54+$O$3))*24)-O54,0))))))</f>
        <v>0</v>
      </c>
      <c r="O54" s="70">
        <f t="shared" ref="O54:O67" si="280">IF(Q54+P54&gt;0,0,IF((K54-J54)&gt;=$O$9,J54,IF(K54&gt;$O$9,K54-$O$9,0)))</f>
        <v>0</v>
      </c>
      <c r="P54" s="70">
        <f t="shared" ref="P54:P67" si="281">IF(G54=2,J54,0)</f>
        <v>0</v>
      </c>
      <c r="Q54" s="70">
        <f t="shared" ref="Q54:Q67" si="282">IF(G54=3,J54,0)</f>
        <v>0</v>
      </c>
      <c r="R54" s="71"/>
      <c r="S54" s="71"/>
      <c r="T54" s="71"/>
      <c r="U54" s="72"/>
      <c r="V54">
        <f t="shared" ref="V54:Y67" si="283">IF($G54=1,L54,0)</f>
        <v>0</v>
      </c>
      <c r="W54">
        <f t="shared" si="283"/>
        <v>0</v>
      </c>
      <c r="X54" t="b">
        <f t="shared" si="283"/>
        <v>0</v>
      </c>
      <c r="Y54">
        <f t="shared" si="283"/>
        <v>0</v>
      </c>
      <c r="Z54">
        <f t="shared" ref="Z54:Z67" si="284">IF($G54=2,P54,0)</f>
        <v>0</v>
      </c>
      <c r="AA54">
        <f t="shared" ref="AA54:AA67" si="285">IF($G54=3,Q54,0)</f>
        <v>0</v>
      </c>
      <c r="AB54">
        <f t="shared" ref="AB54:AB67" si="286">IF($G54=4,H54,0)</f>
        <v>0</v>
      </c>
      <c r="AC54">
        <f t="shared" ref="AC54:AF67" si="287">IF($G54=5,L54,0)</f>
        <v>0</v>
      </c>
      <c r="AD54">
        <f t="shared" si="287"/>
        <v>0</v>
      </c>
      <c r="AE54">
        <f t="shared" si="287"/>
        <v>0</v>
      </c>
      <c r="AF54">
        <f t="shared" si="287"/>
        <v>0</v>
      </c>
      <c r="AG54">
        <f t="shared" ref="AG54:AJ67" si="288">IF($G54=6,L54,0)</f>
        <v>0</v>
      </c>
      <c r="AH54">
        <f t="shared" si="288"/>
        <v>0</v>
      </c>
      <c r="AI54">
        <f t="shared" si="288"/>
        <v>0</v>
      </c>
      <c r="AJ54">
        <f t="shared" si="288"/>
        <v>0</v>
      </c>
      <c r="AK54">
        <f t="shared" ref="AK54:AN67" si="289">IF($G54=7,L54,0)</f>
        <v>0</v>
      </c>
      <c r="AL54">
        <f t="shared" si="289"/>
        <v>0</v>
      </c>
      <c r="AM54">
        <f t="shared" si="289"/>
        <v>0</v>
      </c>
      <c r="AN54">
        <f t="shared" si="289"/>
        <v>0</v>
      </c>
      <c r="AO54">
        <f t="shared" ref="AO54:AO67" si="290">IF($G54=8,H54,0)</f>
        <v>0</v>
      </c>
      <c r="AP54">
        <f t="shared" ref="AP54:AP67" si="291">IF($G54=9,H54,0)</f>
        <v>0</v>
      </c>
      <c r="AR54" s="4">
        <f t="shared" ref="AR54" si="292">IF(G54=0,0,IF(OR(G52&gt;=4,G53&gt;=4)=TRUE,0,IF(J54=0,0,IF(AND(J53&gt;0,(((B54+D54)-(C53+E53))*24)&lt;$T$8)=TRUE,$T$8-(((B54+D54)-(C53+E53))*24),IF(AND(J52&gt;0,(((B54+D54)-(C52+E52))*24)&lt;$T$8)=TRUE,$T$8-(((B54+D54)-(C52+E52))*24),0)))))</f>
        <v>0</v>
      </c>
      <c r="AS54" s="4">
        <f t="shared" ref="AS54:AS67" si="293">IF(AND(G54&gt;=1,G54&lt;=3)=TRUE,J54,0)</f>
        <v>0</v>
      </c>
      <c r="AT54">
        <f>IF(AND(G54=1,J54&gt;0)=TRUE,1,0)</f>
        <v>0</v>
      </c>
      <c r="AU54">
        <f t="shared" ref="AU54" si="294">IF(G54=2,1,0)</f>
        <v>0</v>
      </c>
      <c r="AV54">
        <f t="shared" ref="AV54" si="295">IF(G54=3,1,0)</f>
        <v>0</v>
      </c>
      <c r="AW54">
        <f t="shared" ref="AW54" si="296">IF(G54=4,1,0)</f>
        <v>0</v>
      </c>
      <c r="AX54">
        <f t="shared" ref="AX54" si="297">IF(G54=5,1,0)</f>
        <v>0</v>
      </c>
      <c r="AY54">
        <f t="shared" ref="AY54" si="298">IF(G54=6,1,0)</f>
        <v>0</v>
      </c>
      <c r="AZ54">
        <f t="shared" ref="AZ54" si="299">IF(G54=7,1,0)</f>
        <v>0</v>
      </c>
      <c r="BA54">
        <f t="shared" ref="BA54" si="300">IF(G54=8,1,0)</f>
        <v>0</v>
      </c>
      <c r="BB54">
        <f t="shared" ref="BB54" si="301">IF(G54=9,1,0)</f>
        <v>0</v>
      </c>
    </row>
    <row r="55" spans="1:57" ht="9" customHeight="1">
      <c r="A55" s="105">
        <f>B54</f>
        <v>42957</v>
      </c>
      <c r="B55" s="106">
        <f>C54</f>
        <v>42957</v>
      </c>
      <c r="C55" s="106">
        <f t="shared" si="276"/>
        <v>42957</v>
      </c>
      <c r="D55" s="107">
        <v>0</v>
      </c>
      <c r="E55" s="108">
        <f>D55</f>
        <v>0</v>
      </c>
      <c r="F55" s="109">
        <v>0</v>
      </c>
      <c r="G55" s="110">
        <v>1</v>
      </c>
      <c r="H55" s="110"/>
      <c r="I55" s="111"/>
      <c r="J55" s="112">
        <f t="shared" ref="J55:J67" si="302">((C55+E55)-(B55+D55))*24</f>
        <v>0</v>
      </c>
      <c r="K55" s="112">
        <f t="shared" ref="K55:K67" si="303">IF(OR(G55=4,G55&gt;=8)=TRUE,K54,K54+J55)</f>
        <v>0</v>
      </c>
      <c r="L55" s="112">
        <f t="shared" si="277"/>
        <v>0</v>
      </c>
      <c r="M55" s="112">
        <f t="shared" si="278"/>
        <v>0</v>
      </c>
      <c r="N55" s="112" t="b">
        <f t="shared" si="279"/>
        <v>0</v>
      </c>
      <c r="O55" s="112">
        <f t="shared" si="280"/>
        <v>0</v>
      </c>
      <c r="P55" s="112">
        <f t="shared" si="281"/>
        <v>0</v>
      </c>
      <c r="Q55" s="112">
        <f t="shared" si="282"/>
        <v>0</v>
      </c>
      <c r="R55" s="113"/>
      <c r="S55" s="113"/>
      <c r="T55" s="113"/>
      <c r="U55" s="114"/>
      <c r="V55">
        <f t="shared" si="283"/>
        <v>0</v>
      </c>
      <c r="W55">
        <f t="shared" si="283"/>
        <v>0</v>
      </c>
      <c r="X55" t="b">
        <f t="shared" si="283"/>
        <v>0</v>
      </c>
      <c r="Y55">
        <f t="shared" si="283"/>
        <v>0</v>
      </c>
      <c r="Z55">
        <f t="shared" si="284"/>
        <v>0</v>
      </c>
      <c r="AA55">
        <f t="shared" si="285"/>
        <v>0</v>
      </c>
      <c r="AB55">
        <f t="shared" si="286"/>
        <v>0</v>
      </c>
      <c r="AC55">
        <f t="shared" si="287"/>
        <v>0</v>
      </c>
      <c r="AD55">
        <f t="shared" si="287"/>
        <v>0</v>
      </c>
      <c r="AE55">
        <f t="shared" si="287"/>
        <v>0</v>
      </c>
      <c r="AF55">
        <f t="shared" si="287"/>
        <v>0</v>
      </c>
      <c r="AG55">
        <f t="shared" si="288"/>
        <v>0</v>
      </c>
      <c r="AH55">
        <f t="shared" si="288"/>
        <v>0</v>
      </c>
      <c r="AI55">
        <f t="shared" si="288"/>
        <v>0</v>
      </c>
      <c r="AJ55">
        <f t="shared" si="288"/>
        <v>0</v>
      </c>
      <c r="AK55">
        <f t="shared" si="289"/>
        <v>0</v>
      </c>
      <c r="AL55">
        <f t="shared" si="289"/>
        <v>0</v>
      </c>
      <c r="AM55">
        <f t="shared" si="289"/>
        <v>0</v>
      </c>
      <c r="AN55">
        <f t="shared" si="289"/>
        <v>0</v>
      </c>
      <c r="AO55">
        <f t="shared" si="290"/>
        <v>0</v>
      </c>
      <c r="AP55">
        <f t="shared" si="291"/>
        <v>0</v>
      </c>
      <c r="AQ55" s="4">
        <f t="shared" ref="AQ55" si="304">IF(G55=0,0,IF(OR(G54&gt;=4,G55&gt;=4)=TRUE,0,IF(AND(J54=0,J55=0)=TRUE,0,IF((AS54+AS55)&lt;=$T$9,0,IF((AS54+AS55)&gt;$T$9,IF(J55=0,IF(((C54+E54)*24)+$T$8&gt;(B56+D54)*24,IF(((((C54+E54)*24)+$T$8)-((B56+D54)*24)-AR56)&gt;0,(((C54+E54)*24)+$T$8)-((B56+D54)*24)-AR56,IF(((C55+E55)*24)+$T$8&gt;(B56+D54)*24,IF(((((C55+E55)*24)+$T$8)-((B56+D54)*24)-AR56)&gt;0,(((C55+E55)*24)+$T$8)-((B56+D54)*24)-AR56,0))))))))))</f>
        <v>0</v>
      </c>
      <c r="AS55" s="4">
        <f t="shared" si="293"/>
        <v>0</v>
      </c>
      <c r="AT55">
        <f>IF(AT54=1,0,IF(AND(G55=1,J55&gt;0)=TRUE,1,0))</f>
        <v>0</v>
      </c>
      <c r="AU55">
        <f>IF(AU54=1,0,IF(G55=2,1,0))</f>
        <v>0</v>
      </c>
      <c r="AV55">
        <f>IF(AV54=1,0,IF(G55=3,1,0))</f>
        <v>0</v>
      </c>
      <c r="AW55">
        <f>IF(AW54=1,0,IF(G55=4,1,0))</f>
        <v>0</v>
      </c>
      <c r="AX55">
        <f>IF(AX54=1,0,IF(G55=5,1,0))</f>
        <v>0</v>
      </c>
      <c r="AY55">
        <f>IF(AY54=1,0,IF(G55=6,1,0))</f>
        <v>0</v>
      </c>
      <c r="AZ55">
        <f>IF(AZ54=1,0,IF(G55=7,1,0))</f>
        <v>0</v>
      </c>
      <c r="BA55">
        <f>IF(BA54=1,0,IF(G55=8,1,0))</f>
        <v>0</v>
      </c>
      <c r="BB55">
        <f>IF(BB54=1,0,IF(G55=9,1,0))</f>
        <v>0</v>
      </c>
      <c r="BC55">
        <f>IF(J54+J55&gt;0,BC53+1,IF(BC53&lt;=6,0,BC53-6))</f>
        <v>0</v>
      </c>
      <c r="BD55">
        <f>IF(BC55&gt;13,1,0)</f>
        <v>0</v>
      </c>
      <c r="BE55">
        <f>IF($J54+$J55&gt;0,$BC53+1,0)</f>
        <v>0</v>
      </c>
    </row>
    <row r="56" spans="1:57" ht="9" customHeight="1">
      <c r="A56" s="73">
        <f t="shared" ref="A56:A64" si="305">B56</f>
        <v>42958</v>
      </c>
      <c r="B56" s="74">
        <f>B54+1</f>
        <v>42958</v>
      </c>
      <c r="C56" s="74">
        <f t="shared" si="276"/>
        <v>42958</v>
      </c>
      <c r="D56" s="75">
        <v>0</v>
      </c>
      <c r="E56" s="76">
        <f t="shared" ref="E56" si="306">D56</f>
        <v>0</v>
      </c>
      <c r="F56" s="77">
        <v>0</v>
      </c>
      <c r="G56" s="78">
        <v>1</v>
      </c>
      <c r="H56" s="78"/>
      <c r="I56" s="79"/>
      <c r="J56" s="80">
        <f t="shared" si="302"/>
        <v>0</v>
      </c>
      <c r="K56" s="80">
        <f t="shared" si="303"/>
        <v>0</v>
      </c>
      <c r="L56" s="80">
        <f t="shared" si="277"/>
        <v>0</v>
      </c>
      <c r="M56" s="80">
        <f t="shared" si="278"/>
        <v>0</v>
      </c>
      <c r="N56" s="80" t="b">
        <f t="shared" si="279"/>
        <v>0</v>
      </c>
      <c r="O56" s="80">
        <f t="shared" si="280"/>
        <v>0</v>
      </c>
      <c r="P56" s="80">
        <f t="shared" si="281"/>
        <v>0</v>
      </c>
      <c r="Q56" s="80">
        <f t="shared" si="282"/>
        <v>0</v>
      </c>
      <c r="R56" s="81"/>
      <c r="S56" s="81"/>
      <c r="T56" s="81"/>
      <c r="U56" s="82"/>
      <c r="V56">
        <f t="shared" si="283"/>
        <v>0</v>
      </c>
      <c r="W56">
        <f t="shared" si="283"/>
        <v>0</v>
      </c>
      <c r="X56" t="b">
        <f t="shared" si="283"/>
        <v>0</v>
      </c>
      <c r="Y56">
        <f t="shared" si="283"/>
        <v>0</v>
      </c>
      <c r="Z56">
        <f t="shared" si="284"/>
        <v>0</v>
      </c>
      <c r="AA56">
        <f t="shared" si="285"/>
        <v>0</v>
      </c>
      <c r="AB56">
        <f t="shared" si="286"/>
        <v>0</v>
      </c>
      <c r="AC56">
        <f t="shared" si="287"/>
        <v>0</v>
      </c>
      <c r="AD56">
        <f t="shared" si="287"/>
        <v>0</v>
      </c>
      <c r="AE56">
        <f t="shared" si="287"/>
        <v>0</v>
      </c>
      <c r="AF56">
        <f t="shared" si="287"/>
        <v>0</v>
      </c>
      <c r="AG56">
        <f t="shared" si="288"/>
        <v>0</v>
      </c>
      <c r="AH56">
        <f t="shared" si="288"/>
        <v>0</v>
      </c>
      <c r="AI56">
        <f t="shared" si="288"/>
        <v>0</v>
      </c>
      <c r="AJ56">
        <f t="shared" si="288"/>
        <v>0</v>
      </c>
      <c r="AK56">
        <f t="shared" si="289"/>
        <v>0</v>
      </c>
      <c r="AL56">
        <f t="shared" si="289"/>
        <v>0</v>
      </c>
      <c r="AM56">
        <f t="shared" si="289"/>
        <v>0</v>
      </c>
      <c r="AN56">
        <f t="shared" si="289"/>
        <v>0</v>
      </c>
      <c r="AO56">
        <f t="shared" si="290"/>
        <v>0</v>
      </c>
      <c r="AP56">
        <f t="shared" si="291"/>
        <v>0</v>
      </c>
      <c r="AR56" s="4">
        <f t="shared" ref="AR56" si="307">IF(G56=0,0,IF(OR(G54&gt;=4,G55&gt;=4)=TRUE,0,IF(J56=0,0,IF(AND(J55&gt;0,(((B56+D56)-(C55+E55))*24)&lt;$T$8)=TRUE,$T$8-(((B56+D56)-(C55+E55))*24),IF(AND(J54&gt;0,(((B56+D56)-(C54+E54))*24)&lt;$T$8)=TRUE,$T$8-(((B56+D56)-(C54+E54))*24),0)))))</f>
        <v>0</v>
      </c>
      <c r="AS56" s="4">
        <f t="shared" si="293"/>
        <v>0</v>
      </c>
      <c r="AT56">
        <f>IF(AND(G56=1,J56&gt;0)=TRUE,1,0)</f>
        <v>0</v>
      </c>
      <c r="AU56">
        <f t="shared" ref="AU56" si="308">IF(G56=2,1,0)</f>
        <v>0</v>
      </c>
      <c r="AV56">
        <f t="shared" ref="AV56" si="309">IF(G56=3,1,0)</f>
        <v>0</v>
      </c>
      <c r="AW56">
        <f t="shared" ref="AW56" si="310">IF(G56=4,1,0)</f>
        <v>0</v>
      </c>
      <c r="AX56">
        <f t="shared" ref="AX56" si="311">IF(G56=5,1,0)</f>
        <v>0</v>
      </c>
      <c r="AY56">
        <f t="shared" ref="AY56" si="312">IF(G56=6,1,0)</f>
        <v>0</v>
      </c>
      <c r="AZ56">
        <f t="shared" ref="AZ56" si="313">IF(G56=7,1,0)</f>
        <v>0</v>
      </c>
      <c r="BA56">
        <f t="shared" ref="BA56" si="314">IF(G56=8,1,0)</f>
        <v>0</v>
      </c>
      <c r="BB56">
        <f t="shared" ref="BB56" si="315">IF(G56=9,1,0)</f>
        <v>0</v>
      </c>
    </row>
    <row r="57" spans="1:57" ht="9" customHeight="1">
      <c r="A57" s="105">
        <f>B56</f>
        <v>42958</v>
      </c>
      <c r="B57" s="106">
        <f>C56</f>
        <v>42958</v>
      </c>
      <c r="C57" s="106">
        <f t="shared" si="276"/>
        <v>42958</v>
      </c>
      <c r="D57" s="107">
        <v>0</v>
      </c>
      <c r="E57" s="108">
        <f>D57</f>
        <v>0</v>
      </c>
      <c r="F57" s="109">
        <v>0</v>
      </c>
      <c r="G57" s="110">
        <v>1</v>
      </c>
      <c r="H57" s="110"/>
      <c r="I57" s="111"/>
      <c r="J57" s="112">
        <f t="shared" si="302"/>
        <v>0</v>
      </c>
      <c r="K57" s="112">
        <f t="shared" si="303"/>
        <v>0</v>
      </c>
      <c r="L57" s="112">
        <f t="shared" si="277"/>
        <v>0</v>
      </c>
      <c r="M57" s="112">
        <f t="shared" si="278"/>
        <v>0</v>
      </c>
      <c r="N57" s="112" t="b">
        <f t="shared" si="279"/>
        <v>0</v>
      </c>
      <c r="O57" s="112">
        <f t="shared" si="280"/>
        <v>0</v>
      </c>
      <c r="P57" s="112">
        <f t="shared" si="281"/>
        <v>0</v>
      </c>
      <c r="Q57" s="112">
        <f t="shared" si="282"/>
        <v>0</v>
      </c>
      <c r="R57" s="113"/>
      <c r="S57" s="113"/>
      <c r="T57" s="113"/>
      <c r="U57" s="114"/>
      <c r="V57">
        <f t="shared" si="283"/>
        <v>0</v>
      </c>
      <c r="W57">
        <f t="shared" si="283"/>
        <v>0</v>
      </c>
      <c r="X57" t="b">
        <f t="shared" si="283"/>
        <v>0</v>
      </c>
      <c r="Y57">
        <f t="shared" si="283"/>
        <v>0</v>
      </c>
      <c r="Z57">
        <f t="shared" si="284"/>
        <v>0</v>
      </c>
      <c r="AA57">
        <f t="shared" si="285"/>
        <v>0</v>
      </c>
      <c r="AB57">
        <f t="shared" si="286"/>
        <v>0</v>
      </c>
      <c r="AC57">
        <f t="shared" si="287"/>
        <v>0</v>
      </c>
      <c r="AD57">
        <f t="shared" si="287"/>
        <v>0</v>
      </c>
      <c r="AE57">
        <f t="shared" si="287"/>
        <v>0</v>
      </c>
      <c r="AF57">
        <f t="shared" si="287"/>
        <v>0</v>
      </c>
      <c r="AG57">
        <f t="shared" si="288"/>
        <v>0</v>
      </c>
      <c r="AH57">
        <f t="shared" si="288"/>
        <v>0</v>
      </c>
      <c r="AI57">
        <f t="shared" si="288"/>
        <v>0</v>
      </c>
      <c r="AJ57">
        <f t="shared" si="288"/>
        <v>0</v>
      </c>
      <c r="AK57">
        <f t="shared" si="289"/>
        <v>0</v>
      </c>
      <c r="AL57">
        <f t="shared" si="289"/>
        <v>0</v>
      </c>
      <c r="AM57">
        <f t="shared" si="289"/>
        <v>0</v>
      </c>
      <c r="AN57">
        <f t="shared" si="289"/>
        <v>0</v>
      </c>
      <c r="AO57">
        <f t="shared" si="290"/>
        <v>0</v>
      </c>
      <c r="AP57">
        <f t="shared" si="291"/>
        <v>0</v>
      </c>
      <c r="AQ57" s="4">
        <f t="shared" ref="AQ57" si="316">IF(G57=0,0,IF(OR(G56&gt;=4,G57&gt;=4)=TRUE,0,IF(AND(J56=0,J57=0)=TRUE,0,IF((AS56+AS57)&lt;=$T$9,0,IF((AS56+AS57)&gt;$T$9,IF(J57=0,IF(((C56+E56)*24)+$T$8&gt;(B58+D56)*24,IF(((((C56+E56)*24)+$T$8)-((B58+D56)*24)-AR58)&gt;0,(((C56+E56)*24)+$T$8)-((B58+D56)*24)-AR58,IF(((C57+E57)*24)+$T$8&gt;(B58+D56)*24,IF(((((C57+E57)*24)+$T$8)-((B58+D56)*24)-AR58)&gt;0,(((C57+E57)*24)+$T$8)-((B58+D56)*24)-AR58,0))))))))))</f>
        <v>0</v>
      </c>
      <c r="AS57" s="4">
        <f t="shared" si="293"/>
        <v>0</v>
      </c>
      <c r="AT57">
        <f>IF(AT56=1,0,IF(AND(G57=1,J57&gt;0)=TRUE,1,0))</f>
        <v>0</v>
      </c>
      <c r="AU57">
        <f>IF(AU56=1,0,IF(G57=2,1,0))</f>
        <v>0</v>
      </c>
      <c r="AV57">
        <f>IF(AV56=1,0,IF(G57=3,1,0))</f>
        <v>0</v>
      </c>
      <c r="AW57">
        <f>IF(AW56=1,0,IF(G57=4,1,0))</f>
        <v>0</v>
      </c>
      <c r="AX57">
        <f>IF(AX56=1,0,IF(G57=5,1,0))</f>
        <v>0</v>
      </c>
      <c r="AY57">
        <f>IF(AY56=1,0,IF(G57=6,1,0))</f>
        <v>0</v>
      </c>
      <c r="AZ57">
        <f>IF(AZ56=1,0,IF(G57=7,1,0))</f>
        <v>0</v>
      </c>
      <c r="BA57">
        <f>IF(BA56=1,0,IF(G57=8,1,0))</f>
        <v>0</v>
      </c>
      <c r="BB57">
        <f>IF(BB56=1,0,IF(G57=9,1,0))</f>
        <v>0</v>
      </c>
      <c r="BC57">
        <f>IF(J56+J57&gt;0,BC55+1,IF(BC55&lt;=6,0,BC55-6))</f>
        <v>0</v>
      </c>
      <c r="BD57">
        <f>IF(BC57&gt;13,1,0)</f>
        <v>0</v>
      </c>
      <c r="BE57">
        <f>IF($J56+$J57&gt;0,$BC55+1,0)</f>
        <v>0</v>
      </c>
    </row>
    <row r="58" spans="1:57" ht="9" customHeight="1">
      <c r="A58" s="73">
        <f t="shared" si="305"/>
        <v>42959</v>
      </c>
      <c r="B58" s="74">
        <f>B56+1</f>
        <v>42959</v>
      </c>
      <c r="C58" s="74">
        <f t="shared" si="276"/>
        <v>42959</v>
      </c>
      <c r="D58" s="75">
        <v>0</v>
      </c>
      <c r="E58" s="76">
        <f>D58</f>
        <v>0</v>
      </c>
      <c r="F58" s="77">
        <v>0</v>
      </c>
      <c r="G58" s="78">
        <v>1</v>
      </c>
      <c r="H58" s="78"/>
      <c r="I58" s="79"/>
      <c r="J58" s="80">
        <f t="shared" si="302"/>
        <v>0</v>
      </c>
      <c r="K58" s="80">
        <f t="shared" si="303"/>
        <v>0</v>
      </c>
      <c r="L58" s="80">
        <f t="shared" si="277"/>
        <v>0</v>
      </c>
      <c r="M58" s="80">
        <f t="shared" si="278"/>
        <v>0</v>
      </c>
      <c r="N58" s="80">
        <f t="shared" si="279"/>
        <v>0</v>
      </c>
      <c r="O58" s="80">
        <f t="shared" si="280"/>
        <v>0</v>
      </c>
      <c r="P58" s="80">
        <f t="shared" si="281"/>
        <v>0</v>
      </c>
      <c r="Q58" s="80">
        <f t="shared" si="282"/>
        <v>0</v>
      </c>
      <c r="R58" s="81"/>
      <c r="S58" s="81"/>
      <c r="T58" s="81"/>
      <c r="U58" s="82"/>
      <c r="V58">
        <f t="shared" si="283"/>
        <v>0</v>
      </c>
      <c r="W58">
        <f t="shared" si="283"/>
        <v>0</v>
      </c>
      <c r="X58">
        <f t="shared" si="283"/>
        <v>0</v>
      </c>
      <c r="Y58">
        <f t="shared" si="283"/>
        <v>0</v>
      </c>
      <c r="Z58">
        <f t="shared" si="284"/>
        <v>0</v>
      </c>
      <c r="AA58">
        <f t="shared" si="285"/>
        <v>0</v>
      </c>
      <c r="AB58">
        <f t="shared" si="286"/>
        <v>0</v>
      </c>
      <c r="AC58">
        <f t="shared" si="287"/>
        <v>0</v>
      </c>
      <c r="AD58">
        <f t="shared" si="287"/>
        <v>0</v>
      </c>
      <c r="AE58">
        <f t="shared" si="287"/>
        <v>0</v>
      </c>
      <c r="AF58">
        <f t="shared" si="287"/>
        <v>0</v>
      </c>
      <c r="AG58">
        <f t="shared" si="288"/>
        <v>0</v>
      </c>
      <c r="AH58">
        <f t="shared" si="288"/>
        <v>0</v>
      </c>
      <c r="AI58">
        <f t="shared" si="288"/>
        <v>0</v>
      </c>
      <c r="AJ58">
        <f t="shared" si="288"/>
        <v>0</v>
      </c>
      <c r="AK58">
        <f t="shared" si="289"/>
        <v>0</v>
      </c>
      <c r="AL58">
        <f t="shared" si="289"/>
        <v>0</v>
      </c>
      <c r="AM58">
        <f t="shared" si="289"/>
        <v>0</v>
      </c>
      <c r="AN58">
        <f t="shared" si="289"/>
        <v>0</v>
      </c>
      <c r="AO58">
        <f t="shared" si="290"/>
        <v>0</v>
      </c>
      <c r="AP58">
        <f t="shared" si="291"/>
        <v>0</v>
      </c>
      <c r="AR58" s="4">
        <f t="shared" ref="AR58" si="317">IF(G58=0,0,IF(OR(G56&gt;=4,G57&gt;=4)=TRUE,0,IF(J58=0,0,IF(AND(J57&gt;0,(((B58+D58)-(C57+E57))*24)&lt;$T$8)=TRUE,$T$8-(((B58+D58)-(C57+E57))*24),IF(AND(J56&gt;0,(((B58+D58)-(C56+E56))*24)&lt;$T$8)=TRUE,$T$8-(((B58+D58)-(C56+E56))*24),0)))))</f>
        <v>0</v>
      </c>
      <c r="AS58" s="4">
        <f t="shared" si="293"/>
        <v>0</v>
      </c>
      <c r="AT58">
        <f>IF(AND(G58=1,J58&gt;0)=TRUE,1,0)</f>
        <v>0</v>
      </c>
      <c r="AU58">
        <f t="shared" ref="AU58" si="318">IF(G58=2,1,0)</f>
        <v>0</v>
      </c>
      <c r="AV58">
        <f t="shared" ref="AV58" si="319">IF(G58=3,1,0)</f>
        <v>0</v>
      </c>
      <c r="AW58">
        <f t="shared" ref="AW58" si="320">IF(G58=4,1,0)</f>
        <v>0</v>
      </c>
      <c r="AX58">
        <f t="shared" ref="AX58" si="321">IF(G58=5,1,0)</f>
        <v>0</v>
      </c>
      <c r="AY58">
        <f t="shared" ref="AY58" si="322">IF(G58=6,1,0)</f>
        <v>0</v>
      </c>
      <c r="AZ58">
        <f t="shared" ref="AZ58" si="323">IF(G58=7,1,0)</f>
        <v>0</v>
      </c>
      <c r="BA58">
        <f t="shared" ref="BA58" si="324">IF(G58=8,1,0)</f>
        <v>0</v>
      </c>
      <c r="BB58">
        <f t="shared" ref="BB58" si="325">IF(G58=9,1,0)</f>
        <v>0</v>
      </c>
    </row>
    <row r="59" spans="1:57" ht="9" customHeight="1">
      <c r="A59" s="105">
        <f>B58</f>
        <v>42959</v>
      </c>
      <c r="B59" s="106">
        <f>C58</f>
        <v>42959</v>
      </c>
      <c r="C59" s="106">
        <f t="shared" si="276"/>
        <v>42959</v>
      </c>
      <c r="D59" s="107">
        <v>0</v>
      </c>
      <c r="E59" s="108">
        <f>D59</f>
        <v>0</v>
      </c>
      <c r="F59" s="109">
        <v>0</v>
      </c>
      <c r="G59" s="110">
        <v>1</v>
      </c>
      <c r="H59" s="110"/>
      <c r="I59" s="111"/>
      <c r="J59" s="112">
        <f t="shared" si="302"/>
        <v>0</v>
      </c>
      <c r="K59" s="112">
        <f t="shared" si="303"/>
        <v>0</v>
      </c>
      <c r="L59" s="112">
        <f t="shared" si="277"/>
        <v>0</v>
      </c>
      <c r="M59" s="112">
        <f t="shared" si="278"/>
        <v>0</v>
      </c>
      <c r="N59" s="112">
        <f t="shared" si="279"/>
        <v>0</v>
      </c>
      <c r="O59" s="112">
        <f t="shared" si="280"/>
        <v>0</v>
      </c>
      <c r="P59" s="112">
        <f t="shared" si="281"/>
        <v>0</v>
      </c>
      <c r="Q59" s="112">
        <f t="shared" si="282"/>
        <v>0</v>
      </c>
      <c r="R59" s="113"/>
      <c r="S59" s="113"/>
      <c r="T59" s="113"/>
      <c r="U59" s="114"/>
      <c r="V59">
        <f t="shared" si="283"/>
        <v>0</v>
      </c>
      <c r="W59">
        <f t="shared" si="283"/>
        <v>0</v>
      </c>
      <c r="X59">
        <f t="shared" si="283"/>
        <v>0</v>
      </c>
      <c r="Y59">
        <f t="shared" si="283"/>
        <v>0</v>
      </c>
      <c r="Z59">
        <f t="shared" si="284"/>
        <v>0</v>
      </c>
      <c r="AA59">
        <f t="shared" si="285"/>
        <v>0</v>
      </c>
      <c r="AB59">
        <f t="shared" si="286"/>
        <v>0</v>
      </c>
      <c r="AC59">
        <f t="shared" si="287"/>
        <v>0</v>
      </c>
      <c r="AD59">
        <f t="shared" si="287"/>
        <v>0</v>
      </c>
      <c r="AE59">
        <f t="shared" si="287"/>
        <v>0</v>
      </c>
      <c r="AF59">
        <f t="shared" si="287"/>
        <v>0</v>
      </c>
      <c r="AG59">
        <f t="shared" si="288"/>
        <v>0</v>
      </c>
      <c r="AH59">
        <f t="shared" si="288"/>
        <v>0</v>
      </c>
      <c r="AI59">
        <f t="shared" si="288"/>
        <v>0</v>
      </c>
      <c r="AJ59">
        <f t="shared" si="288"/>
        <v>0</v>
      </c>
      <c r="AK59">
        <f t="shared" si="289"/>
        <v>0</v>
      </c>
      <c r="AL59">
        <f t="shared" si="289"/>
        <v>0</v>
      </c>
      <c r="AM59">
        <f t="shared" si="289"/>
        <v>0</v>
      </c>
      <c r="AN59">
        <f t="shared" si="289"/>
        <v>0</v>
      </c>
      <c r="AO59">
        <f t="shared" si="290"/>
        <v>0</v>
      </c>
      <c r="AP59">
        <f t="shared" si="291"/>
        <v>0</v>
      </c>
      <c r="AQ59" s="4">
        <f t="shared" ref="AQ59" si="326">IF(G59=0,0,IF(OR(G58&gt;=4,G59&gt;=4)=TRUE,0,IF(AND(J58=0,J59=0)=TRUE,0,IF((AS58+AS59)&lt;=$T$9,0,IF((AS58+AS59)&gt;$T$9,IF(J59=0,IF(((C58+E58)*24)+$T$8&gt;(B60+D58)*24,IF(((((C58+E58)*24)+$T$8)-((B60+D58)*24)-AR60)&gt;0,(((C58+E58)*24)+$T$8)-((B60+D58)*24)-AR60,IF(((C59+E59)*24)+$T$8&gt;(B60+D58)*24,IF(((((C59+E59)*24)+$T$8)-((B60+D58)*24)-AR60)&gt;0,(((C59+E59)*24)+$T$8)-((B60+D58)*24)-AR60,0))))))))))</f>
        <v>0</v>
      </c>
      <c r="AS59" s="4">
        <f t="shared" si="293"/>
        <v>0</v>
      </c>
      <c r="AT59">
        <f>IF(AT58=1,0,IF(AND(G59=1,J59&gt;0)=TRUE,1,0))</f>
        <v>0</v>
      </c>
      <c r="AU59">
        <f>IF(AU58=1,0,IF(G59=2,1,0))</f>
        <v>0</v>
      </c>
      <c r="AV59">
        <f>IF(AV58=1,0,IF(G59=3,1,0))</f>
        <v>0</v>
      </c>
      <c r="AW59">
        <f>IF(AW58=1,0,IF(G59=4,1,0))</f>
        <v>0</v>
      </c>
      <c r="AX59">
        <f>IF(AX58=1,0,IF(G59=5,1,0))</f>
        <v>0</v>
      </c>
      <c r="AY59">
        <f>IF(AY58=1,0,IF(G59=6,1,0))</f>
        <v>0</v>
      </c>
      <c r="AZ59">
        <f>IF(AZ58=1,0,IF(G59=7,1,0))</f>
        <v>0</v>
      </c>
      <c r="BA59">
        <f>IF(BA58=1,0,IF(G59=8,1,0))</f>
        <v>0</v>
      </c>
      <c r="BB59">
        <f>IF(BB58=1,0,IF(G59=9,1,0))</f>
        <v>0</v>
      </c>
      <c r="BC59">
        <f>IF(J58+J59&gt;0,BC57+1,IF(BC57&lt;=6,0,BC57-6))</f>
        <v>0</v>
      </c>
      <c r="BD59">
        <f>IF(BC59&gt;13,1,0)</f>
        <v>0</v>
      </c>
      <c r="BE59">
        <f>IF($J58+$J59&gt;0,$BC57+1,0)</f>
        <v>0</v>
      </c>
    </row>
    <row r="60" spans="1:57" ht="9" customHeight="1">
      <c r="A60" s="73">
        <f t="shared" si="305"/>
        <v>42960</v>
      </c>
      <c r="B60" s="74">
        <f>B58+1</f>
        <v>42960</v>
      </c>
      <c r="C60" s="74">
        <f t="shared" si="276"/>
        <v>42960</v>
      </c>
      <c r="D60" s="75">
        <v>0</v>
      </c>
      <c r="E60" s="76">
        <f t="shared" ref="E60:E67" si="327">D60</f>
        <v>0</v>
      </c>
      <c r="F60" s="77">
        <v>0</v>
      </c>
      <c r="G60" s="78">
        <v>1</v>
      </c>
      <c r="H60" s="78"/>
      <c r="I60" s="79"/>
      <c r="J60" s="80">
        <f t="shared" si="302"/>
        <v>0</v>
      </c>
      <c r="K60" s="80">
        <f t="shared" si="303"/>
        <v>0</v>
      </c>
      <c r="L60" s="80">
        <f t="shared" si="277"/>
        <v>0</v>
      </c>
      <c r="M60" s="80">
        <f t="shared" si="278"/>
        <v>0</v>
      </c>
      <c r="N60" s="80">
        <f t="shared" si="279"/>
        <v>0</v>
      </c>
      <c r="O60" s="80">
        <f t="shared" si="280"/>
        <v>0</v>
      </c>
      <c r="P60" s="80">
        <f t="shared" si="281"/>
        <v>0</v>
      </c>
      <c r="Q60" s="80">
        <f t="shared" si="282"/>
        <v>0</v>
      </c>
      <c r="R60" s="81"/>
      <c r="S60" s="81"/>
      <c r="T60" s="81"/>
      <c r="U60" s="82"/>
      <c r="V60">
        <f t="shared" si="283"/>
        <v>0</v>
      </c>
      <c r="W60">
        <f t="shared" si="283"/>
        <v>0</v>
      </c>
      <c r="X60">
        <f t="shared" si="283"/>
        <v>0</v>
      </c>
      <c r="Y60">
        <f t="shared" si="283"/>
        <v>0</v>
      </c>
      <c r="Z60">
        <f t="shared" si="284"/>
        <v>0</v>
      </c>
      <c r="AA60">
        <f t="shared" si="285"/>
        <v>0</v>
      </c>
      <c r="AB60">
        <f t="shared" si="286"/>
        <v>0</v>
      </c>
      <c r="AC60">
        <f t="shared" si="287"/>
        <v>0</v>
      </c>
      <c r="AD60">
        <f t="shared" si="287"/>
        <v>0</v>
      </c>
      <c r="AE60">
        <f t="shared" si="287"/>
        <v>0</v>
      </c>
      <c r="AF60">
        <f t="shared" si="287"/>
        <v>0</v>
      </c>
      <c r="AG60">
        <f t="shared" si="288"/>
        <v>0</v>
      </c>
      <c r="AH60">
        <f t="shared" si="288"/>
        <v>0</v>
      </c>
      <c r="AI60">
        <f t="shared" si="288"/>
        <v>0</v>
      </c>
      <c r="AJ60">
        <f t="shared" si="288"/>
        <v>0</v>
      </c>
      <c r="AK60">
        <f t="shared" si="289"/>
        <v>0</v>
      </c>
      <c r="AL60">
        <f t="shared" si="289"/>
        <v>0</v>
      </c>
      <c r="AM60">
        <f t="shared" si="289"/>
        <v>0</v>
      </c>
      <c r="AN60">
        <f t="shared" si="289"/>
        <v>0</v>
      </c>
      <c r="AO60">
        <f t="shared" si="290"/>
        <v>0</v>
      </c>
      <c r="AP60">
        <f t="shared" si="291"/>
        <v>0</v>
      </c>
      <c r="AR60" s="4">
        <f t="shared" ref="AR60" si="328">IF(G60=0,0,IF(OR(G58&gt;=4,G59&gt;=4)=TRUE,0,IF(J60=0,0,IF(AND(J59&gt;0,(((B60+D60)-(C59+E59))*24)&lt;$T$8)=TRUE,$T$8-(((B60+D60)-(C59+E59))*24),IF(AND(J58&gt;0,(((B60+D60)-(C58+E58))*24)&lt;$T$8)=TRUE,$T$8-(((B60+D60)-(C58+E58))*24),0)))))</f>
        <v>0</v>
      </c>
      <c r="AS60" s="4">
        <f t="shared" si="293"/>
        <v>0</v>
      </c>
      <c r="AT60">
        <f>IF(AND(G60=1,J60&gt;0)=TRUE,1,0)</f>
        <v>0</v>
      </c>
      <c r="AU60">
        <f t="shared" ref="AU60" si="329">IF(G60=2,1,0)</f>
        <v>0</v>
      </c>
      <c r="AV60">
        <f t="shared" ref="AV60" si="330">IF(G60=3,1,0)</f>
        <v>0</v>
      </c>
      <c r="AW60">
        <f t="shared" ref="AW60" si="331">IF(G60=4,1,0)</f>
        <v>0</v>
      </c>
      <c r="AX60">
        <f t="shared" ref="AX60" si="332">IF(G60=5,1,0)</f>
        <v>0</v>
      </c>
      <c r="AY60">
        <f t="shared" ref="AY60" si="333">IF(G60=6,1,0)</f>
        <v>0</v>
      </c>
      <c r="AZ60">
        <f t="shared" ref="AZ60" si="334">IF(G60=7,1,0)</f>
        <v>0</v>
      </c>
      <c r="BA60">
        <f t="shared" ref="BA60" si="335">IF(G60=8,1,0)</f>
        <v>0</v>
      </c>
      <c r="BB60">
        <f t="shared" ref="BB60" si="336">IF(G60=9,1,0)</f>
        <v>0</v>
      </c>
    </row>
    <row r="61" spans="1:57" ht="9" customHeight="1">
      <c r="A61" s="105">
        <f>B60</f>
        <v>42960</v>
      </c>
      <c r="B61" s="106">
        <f>C60</f>
        <v>42960</v>
      </c>
      <c r="C61" s="106">
        <f t="shared" si="276"/>
        <v>42960</v>
      </c>
      <c r="D61" s="107">
        <v>0</v>
      </c>
      <c r="E61" s="108">
        <f t="shared" si="327"/>
        <v>0</v>
      </c>
      <c r="F61" s="109">
        <v>0</v>
      </c>
      <c r="G61" s="110">
        <v>1</v>
      </c>
      <c r="H61" s="110"/>
      <c r="I61" s="111"/>
      <c r="J61" s="112">
        <f t="shared" si="302"/>
        <v>0</v>
      </c>
      <c r="K61" s="112">
        <f t="shared" si="303"/>
        <v>0</v>
      </c>
      <c r="L61" s="112">
        <f t="shared" si="277"/>
        <v>0</v>
      </c>
      <c r="M61" s="112">
        <f t="shared" si="278"/>
        <v>0</v>
      </c>
      <c r="N61" s="112">
        <f t="shared" si="279"/>
        <v>0</v>
      </c>
      <c r="O61" s="112">
        <f t="shared" si="280"/>
        <v>0</v>
      </c>
      <c r="P61" s="112">
        <f t="shared" si="281"/>
        <v>0</v>
      </c>
      <c r="Q61" s="112">
        <f t="shared" si="282"/>
        <v>0</v>
      </c>
      <c r="R61" s="113"/>
      <c r="S61" s="113"/>
      <c r="T61" s="113"/>
      <c r="U61" s="114"/>
      <c r="V61">
        <f t="shared" si="283"/>
        <v>0</v>
      </c>
      <c r="W61">
        <f t="shared" si="283"/>
        <v>0</v>
      </c>
      <c r="X61">
        <f t="shared" si="283"/>
        <v>0</v>
      </c>
      <c r="Y61">
        <f t="shared" si="283"/>
        <v>0</v>
      </c>
      <c r="Z61">
        <f t="shared" si="284"/>
        <v>0</v>
      </c>
      <c r="AA61">
        <f t="shared" si="285"/>
        <v>0</v>
      </c>
      <c r="AB61">
        <f t="shared" si="286"/>
        <v>0</v>
      </c>
      <c r="AC61">
        <f t="shared" si="287"/>
        <v>0</v>
      </c>
      <c r="AD61">
        <f t="shared" si="287"/>
        <v>0</v>
      </c>
      <c r="AE61">
        <f t="shared" si="287"/>
        <v>0</v>
      </c>
      <c r="AF61">
        <f t="shared" si="287"/>
        <v>0</v>
      </c>
      <c r="AG61">
        <f t="shared" si="288"/>
        <v>0</v>
      </c>
      <c r="AH61">
        <f t="shared" si="288"/>
        <v>0</v>
      </c>
      <c r="AI61">
        <f t="shared" si="288"/>
        <v>0</v>
      </c>
      <c r="AJ61">
        <f t="shared" si="288"/>
        <v>0</v>
      </c>
      <c r="AK61">
        <f t="shared" si="289"/>
        <v>0</v>
      </c>
      <c r="AL61">
        <f t="shared" si="289"/>
        <v>0</v>
      </c>
      <c r="AM61">
        <f t="shared" si="289"/>
        <v>0</v>
      </c>
      <c r="AN61">
        <f t="shared" si="289"/>
        <v>0</v>
      </c>
      <c r="AO61">
        <f t="shared" si="290"/>
        <v>0</v>
      </c>
      <c r="AP61">
        <f t="shared" si="291"/>
        <v>0</v>
      </c>
      <c r="AQ61" s="4">
        <f t="shared" ref="AQ61" si="337">IF(G61=0,0,IF(OR(G60&gt;=4,G61&gt;=4)=TRUE,0,IF(AND(J60=0,J61=0)=TRUE,0,IF((AS60+AS61)&lt;=$T$9,0,IF((AS60+AS61)&gt;$T$9,IF(J61=0,IF(((C60+E60)*24)+$T$8&gt;(B62+D60)*24,IF(((((C60+E60)*24)+$T$8)-((B62+D60)*24)-AR62)&gt;0,(((C60+E60)*24)+$T$8)-((B62+D60)*24)-AR62,IF(((C61+E61)*24)+$T$8&gt;(B62+D60)*24,IF(((((C61+E61)*24)+$T$8)-((B62+D60)*24)-AR62)&gt;0,(((C61+E61)*24)+$T$8)-((B62+D60)*24)-AR62,0))))))))))</f>
        <v>0</v>
      </c>
      <c r="AS61" s="4">
        <f t="shared" si="293"/>
        <v>0</v>
      </c>
      <c r="AT61">
        <f>IF(AT60=1,0,IF(AND(G61=1,J61&gt;0)=TRUE,1,0))</f>
        <v>0</v>
      </c>
      <c r="AU61">
        <f>IF(AU60=1,0,IF(G61=2,1,0))</f>
        <v>0</v>
      </c>
      <c r="AV61">
        <f>IF(AV60=1,0,IF(G61=3,1,0))</f>
        <v>0</v>
      </c>
      <c r="AW61">
        <f>IF(AW60=1,0,IF(G61=4,1,0))</f>
        <v>0</v>
      </c>
      <c r="AX61">
        <f>IF(AX60=1,0,IF(G61=5,1,0))</f>
        <v>0</v>
      </c>
      <c r="AY61">
        <f>IF(AY60=1,0,IF(G61=6,1,0))</f>
        <v>0</v>
      </c>
      <c r="AZ61">
        <f>IF(AZ60=1,0,IF(G61=7,1,0))</f>
        <v>0</v>
      </c>
      <c r="BA61">
        <f>IF(BA60=1,0,IF(G61=8,1,0))</f>
        <v>0</v>
      </c>
      <c r="BB61">
        <f>IF(BB60=1,0,IF(G61=9,1,0))</f>
        <v>0</v>
      </c>
      <c r="BC61">
        <f>IF(J60+J61&gt;0,BC59+1,IF(BC59&lt;=6,0,BC59-6))</f>
        <v>0</v>
      </c>
      <c r="BD61">
        <f>IF(BC61&gt;13,1,0)</f>
        <v>0</v>
      </c>
      <c r="BE61">
        <f>IF($J60+$J61&gt;0,$BC59+1,0)</f>
        <v>0</v>
      </c>
    </row>
    <row r="62" spans="1:57" ht="9" customHeight="1">
      <c r="A62" s="73">
        <f t="shared" si="305"/>
        <v>42961</v>
      </c>
      <c r="B62" s="74">
        <f>B60+1</f>
        <v>42961</v>
      </c>
      <c r="C62" s="74">
        <f t="shared" si="276"/>
        <v>42961</v>
      </c>
      <c r="D62" s="75">
        <v>0</v>
      </c>
      <c r="E62" s="76">
        <f t="shared" si="327"/>
        <v>0</v>
      </c>
      <c r="F62" s="77">
        <v>0</v>
      </c>
      <c r="G62" s="78">
        <v>1</v>
      </c>
      <c r="H62" s="78"/>
      <c r="I62" s="79"/>
      <c r="J62" s="80">
        <f t="shared" si="302"/>
        <v>0</v>
      </c>
      <c r="K62" s="80">
        <f t="shared" si="303"/>
        <v>0</v>
      </c>
      <c r="L62" s="80">
        <f t="shared" si="277"/>
        <v>0</v>
      </c>
      <c r="M62" s="80">
        <f t="shared" si="278"/>
        <v>0</v>
      </c>
      <c r="N62" s="80" t="b">
        <f t="shared" si="279"/>
        <v>0</v>
      </c>
      <c r="O62" s="80">
        <f t="shared" si="280"/>
        <v>0</v>
      </c>
      <c r="P62" s="80">
        <f t="shared" si="281"/>
        <v>0</v>
      </c>
      <c r="Q62" s="80">
        <f t="shared" si="282"/>
        <v>0</v>
      </c>
      <c r="R62" s="81"/>
      <c r="S62" s="81"/>
      <c r="T62" s="81"/>
      <c r="U62" s="82"/>
      <c r="V62">
        <f t="shared" si="283"/>
        <v>0</v>
      </c>
      <c r="W62">
        <f t="shared" si="283"/>
        <v>0</v>
      </c>
      <c r="X62" t="b">
        <f t="shared" si="283"/>
        <v>0</v>
      </c>
      <c r="Y62">
        <f t="shared" si="283"/>
        <v>0</v>
      </c>
      <c r="Z62">
        <f t="shared" si="284"/>
        <v>0</v>
      </c>
      <c r="AA62">
        <f t="shared" si="285"/>
        <v>0</v>
      </c>
      <c r="AB62">
        <f t="shared" si="286"/>
        <v>0</v>
      </c>
      <c r="AC62">
        <f t="shared" si="287"/>
        <v>0</v>
      </c>
      <c r="AD62">
        <f t="shared" si="287"/>
        <v>0</v>
      </c>
      <c r="AE62">
        <f t="shared" si="287"/>
        <v>0</v>
      </c>
      <c r="AF62">
        <f t="shared" si="287"/>
        <v>0</v>
      </c>
      <c r="AG62">
        <f t="shared" si="288"/>
        <v>0</v>
      </c>
      <c r="AH62">
        <f t="shared" si="288"/>
        <v>0</v>
      </c>
      <c r="AI62">
        <f t="shared" si="288"/>
        <v>0</v>
      </c>
      <c r="AJ62">
        <f t="shared" si="288"/>
        <v>0</v>
      </c>
      <c r="AK62">
        <f t="shared" si="289"/>
        <v>0</v>
      </c>
      <c r="AL62">
        <f t="shared" si="289"/>
        <v>0</v>
      </c>
      <c r="AM62">
        <f t="shared" si="289"/>
        <v>0</v>
      </c>
      <c r="AN62">
        <f t="shared" si="289"/>
        <v>0</v>
      </c>
      <c r="AO62">
        <f t="shared" si="290"/>
        <v>0</v>
      </c>
      <c r="AP62">
        <f t="shared" si="291"/>
        <v>0</v>
      </c>
      <c r="AR62" s="4">
        <f t="shared" ref="AR62" si="338">IF(G62=0,0,IF(OR(G60&gt;=4,G61&gt;=4)=TRUE,0,IF(J62=0,0,IF(AND(J61&gt;0,(((B62+D62)-(C61+E61))*24)&lt;$T$8)=TRUE,$T$8-(((B62+D62)-(C61+E61))*24),IF(AND(J60&gt;0,(((B62+D62)-(C60+E60))*24)&lt;$T$8)=TRUE,$T$8-(((B62+D62)-(C60+E60))*24),0)))))</f>
        <v>0</v>
      </c>
      <c r="AS62" s="4">
        <f t="shared" si="293"/>
        <v>0</v>
      </c>
      <c r="AT62">
        <f>IF(AND(G62=1,J62&gt;0)=TRUE,1,0)</f>
        <v>0</v>
      </c>
      <c r="AU62">
        <f t="shared" ref="AU62" si="339">IF(G62=2,1,0)</f>
        <v>0</v>
      </c>
      <c r="AV62">
        <f t="shared" ref="AV62" si="340">IF(G62=3,1,0)</f>
        <v>0</v>
      </c>
      <c r="AW62">
        <f t="shared" ref="AW62" si="341">IF(G62=4,1,0)</f>
        <v>0</v>
      </c>
      <c r="AX62">
        <f t="shared" ref="AX62" si="342">IF(G62=5,1,0)</f>
        <v>0</v>
      </c>
      <c r="AY62">
        <f t="shared" ref="AY62" si="343">IF(G62=6,1,0)</f>
        <v>0</v>
      </c>
      <c r="AZ62">
        <f t="shared" ref="AZ62" si="344">IF(G62=7,1,0)</f>
        <v>0</v>
      </c>
      <c r="BA62">
        <f t="shared" ref="BA62" si="345">IF(G62=8,1,0)</f>
        <v>0</v>
      </c>
      <c r="BB62">
        <f t="shared" ref="BB62" si="346">IF(G62=9,1,0)</f>
        <v>0</v>
      </c>
    </row>
    <row r="63" spans="1:57" ht="9" customHeight="1">
      <c r="A63" s="105">
        <f>B62</f>
        <v>42961</v>
      </c>
      <c r="B63" s="106">
        <f>C62</f>
        <v>42961</v>
      </c>
      <c r="C63" s="106">
        <f t="shared" si="276"/>
        <v>42961</v>
      </c>
      <c r="D63" s="107">
        <v>0</v>
      </c>
      <c r="E63" s="108">
        <f t="shared" si="327"/>
        <v>0</v>
      </c>
      <c r="F63" s="109">
        <v>0</v>
      </c>
      <c r="G63" s="110">
        <v>1</v>
      </c>
      <c r="H63" s="110"/>
      <c r="I63" s="111"/>
      <c r="J63" s="112">
        <f t="shared" si="302"/>
        <v>0</v>
      </c>
      <c r="K63" s="112">
        <f t="shared" si="303"/>
        <v>0</v>
      </c>
      <c r="L63" s="112">
        <f t="shared" si="277"/>
        <v>0</v>
      </c>
      <c r="M63" s="112">
        <f t="shared" si="278"/>
        <v>0</v>
      </c>
      <c r="N63" s="112" t="b">
        <f t="shared" si="279"/>
        <v>0</v>
      </c>
      <c r="O63" s="112">
        <f t="shared" si="280"/>
        <v>0</v>
      </c>
      <c r="P63" s="112">
        <f t="shared" si="281"/>
        <v>0</v>
      </c>
      <c r="Q63" s="112">
        <f t="shared" si="282"/>
        <v>0</v>
      </c>
      <c r="R63" s="113"/>
      <c r="S63" s="113"/>
      <c r="T63" s="113"/>
      <c r="U63" s="114"/>
      <c r="V63">
        <f t="shared" si="283"/>
        <v>0</v>
      </c>
      <c r="W63">
        <f t="shared" si="283"/>
        <v>0</v>
      </c>
      <c r="X63" t="b">
        <f t="shared" si="283"/>
        <v>0</v>
      </c>
      <c r="Y63">
        <f t="shared" si="283"/>
        <v>0</v>
      </c>
      <c r="Z63">
        <f t="shared" si="284"/>
        <v>0</v>
      </c>
      <c r="AA63">
        <f t="shared" si="285"/>
        <v>0</v>
      </c>
      <c r="AB63">
        <f t="shared" si="286"/>
        <v>0</v>
      </c>
      <c r="AC63">
        <f t="shared" si="287"/>
        <v>0</v>
      </c>
      <c r="AD63">
        <f t="shared" si="287"/>
        <v>0</v>
      </c>
      <c r="AE63">
        <f t="shared" si="287"/>
        <v>0</v>
      </c>
      <c r="AF63">
        <f t="shared" si="287"/>
        <v>0</v>
      </c>
      <c r="AG63">
        <f t="shared" si="288"/>
        <v>0</v>
      </c>
      <c r="AH63">
        <f t="shared" si="288"/>
        <v>0</v>
      </c>
      <c r="AI63">
        <f t="shared" si="288"/>
        <v>0</v>
      </c>
      <c r="AJ63">
        <f t="shared" si="288"/>
        <v>0</v>
      </c>
      <c r="AK63">
        <f t="shared" si="289"/>
        <v>0</v>
      </c>
      <c r="AL63">
        <f t="shared" si="289"/>
        <v>0</v>
      </c>
      <c r="AM63">
        <f t="shared" si="289"/>
        <v>0</v>
      </c>
      <c r="AN63">
        <f t="shared" si="289"/>
        <v>0</v>
      </c>
      <c r="AO63">
        <f t="shared" si="290"/>
        <v>0</v>
      </c>
      <c r="AP63">
        <f t="shared" si="291"/>
        <v>0</v>
      </c>
      <c r="AQ63" s="4">
        <f t="shared" ref="AQ63" si="347">IF(G63=0,0,IF(OR(G62&gt;=4,G63&gt;=4)=TRUE,0,IF(AND(J62=0,J63=0)=TRUE,0,IF((AS62+AS63)&lt;=$T$9,0,IF((AS62+AS63)&gt;$T$9,IF(J63=0,IF(((C62+E62)*24)+$T$8&gt;(B64+D62)*24,IF(((((C62+E62)*24)+$T$8)-((B64+D62)*24)-AR64)&gt;0,(((C62+E62)*24)+$T$8)-((B64+D62)*24)-AR64,IF(((C63+E63)*24)+$T$8&gt;(B64+D62)*24,IF(((((C63+E63)*24)+$T$8)-((B64+D62)*24)-AR64)&gt;0,(((C63+E63)*24)+$T$8)-((B64+D62)*24)-AR64,0))))))))))</f>
        <v>0</v>
      </c>
      <c r="AS63" s="4">
        <f t="shared" si="293"/>
        <v>0</v>
      </c>
      <c r="AT63">
        <f>IF(AT62=1,0,IF(AND(G63=1,J63&gt;0)=TRUE,1,0))</f>
        <v>0</v>
      </c>
      <c r="AU63">
        <f>IF(AU62=1,0,IF(G63=2,1,0))</f>
        <v>0</v>
      </c>
      <c r="AV63">
        <f>IF(AV62=1,0,IF(G63=3,1,0))</f>
        <v>0</v>
      </c>
      <c r="AW63">
        <f>IF(AW62=1,0,IF(G63=4,1,0))</f>
        <v>0</v>
      </c>
      <c r="AX63">
        <f>IF(AX62=1,0,IF(G63=5,1,0))</f>
        <v>0</v>
      </c>
      <c r="AY63">
        <f>IF(AY62=1,0,IF(G63=6,1,0))</f>
        <v>0</v>
      </c>
      <c r="AZ63">
        <f>IF(AZ62=1,0,IF(G63=7,1,0))</f>
        <v>0</v>
      </c>
      <c r="BA63">
        <f>IF(BA62=1,0,IF(G63=8,1,0))</f>
        <v>0</v>
      </c>
      <c r="BB63">
        <f>IF(BB62=1,0,IF(G63=9,1,0))</f>
        <v>0</v>
      </c>
      <c r="BC63">
        <f>IF(J62+J63&gt;0,BC61+1,IF(BC61&lt;=6,0,BC61-6))</f>
        <v>0</v>
      </c>
      <c r="BD63">
        <f>IF(BC63&gt;13,1,0)</f>
        <v>0</v>
      </c>
      <c r="BE63">
        <f>IF($J62+$J63&gt;0,$BC61+1,0)</f>
        <v>0</v>
      </c>
    </row>
    <row r="64" spans="1:57" ht="9" customHeight="1">
      <c r="A64" s="73">
        <f t="shared" si="305"/>
        <v>42962</v>
      </c>
      <c r="B64" s="74">
        <f>B62+1</f>
        <v>42962</v>
      </c>
      <c r="C64" s="74">
        <f t="shared" si="276"/>
        <v>42962</v>
      </c>
      <c r="D64" s="75">
        <v>0</v>
      </c>
      <c r="E64" s="76">
        <f t="shared" si="327"/>
        <v>0</v>
      </c>
      <c r="F64" s="77">
        <v>0</v>
      </c>
      <c r="G64" s="78">
        <v>1</v>
      </c>
      <c r="H64" s="78"/>
      <c r="I64" s="79"/>
      <c r="J64" s="80">
        <f t="shared" si="302"/>
        <v>0</v>
      </c>
      <c r="K64" s="80">
        <f t="shared" si="303"/>
        <v>0</v>
      </c>
      <c r="L64" s="80">
        <f t="shared" si="277"/>
        <v>0</v>
      </c>
      <c r="M64" s="80">
        <f t="shared" si="278"/>
        <v>0</v>
      </c>
      <c r="N64" s="80" t="b">
        <f t="shared" si="279"/>
        <v>0</v>
      </c>
      <c r="O64" s="80">
        <f t="shared" si="280"/>
        <v>0</v>
      </c>
      <c r="P64" s="80">
        <f t="shared" si="281"/>
        <v>0</v>
      </c>
      <c r="Q64" s="80">
        <f t="shared" si="282"/>
        <v>0</v>
      </c>
      <c r="R64" s="81"/>
      <c r="S64" s="81"/>
      <c r="T64" s="81"/>
      <c r="U64" s="82"/>
      <c r="V64">
        <f t="shared" si="283"/>
        <v>0</v>
      </c>
      <c r="W64">
        <f t="shared" si="283"/>
        <v>0</v>
      </c>
      <c r="X64" t="b">
        <f t="shared" si="283"/>
        <v>0</v>
      </c>
      <c r="Y64">
        <f t="shared" si="283"/>
        <v>0</v>
      </c>
      <c r="Z64">
        <f t="shared" si="284"/>
        <v>0</v>
      </c>
      <c r="AA64">
        <f t="shared" si="285"/>
        <v>0</v>
      </c>
      <c r="AB64">
        <f t="shared" si="286"/>
        <v>0</v>
      </c>
      <c r="AC64">
        <f t="shared" si="287"/>
        <v>0</v>
      </c>
      <c r="AD64">
        <f t="shared" si="287"/>
        <v>0</v>
      </c>
      <c r="AE64">
        <f t="shared" si="287"/>
        <v>0</v>
      </c>
      <c r="AF64">
        <f t="shared" si="287"/>
        <v>0</v>
      </c>
      <c r="AG64">
        <f t="shared" si="288"/>
        <v>0</v>
      </c>
      <c r="AH64">
        <f t="shared" si="288"/>
        <v>0</v>
      </c>
      <c r="AI64">
        <f t="shared" si="288"/>
        <v>0</v>
      </c>
      <c r="AJ64">
        <f t="shared" si="288"/>
        <v>0</v>
      </c>
      <c r="AK64">
        <f t="shared" si="289"/>
        <v>0</v>
      </c>
      <c r="AL64">
        <f t="shared" si="289"/>
        <v>0</v>
      </c>
      <c r="AM64">
        <f t="shared" si="289"/>
        <v>0</v>
      </c>
      <c r="AN64">
        <f t="shared" si="289"/>
        <v>0</v>
      </c>
      <c r="AO64">
        <f t="shared" si="290"/>
        <v>0</v>
      </c>
      <c r="AP64">
        <f t="shared" si="291"/>
        <v>0</v>
      </c>
      <c r="AR64" s="4">
        <f t="shared" ref="AR64" si="348">IF(G64=0,0,IF(OR(G62&gt;=4,G63&gt;=4)=TRUE,0,IF(J64=0,0,IF(AND(J63&gt;0,(((B64+D64)-(C63+E63))*24)&lt;$T$8)=TRUE,$T$8-(((B64+D64)-(C63+E63))*24),IF(AND(J62&gt;0,(((B64+D64)-(C62+E62))*24)&lt;$T$8)=TRUE,$T$8-(((B64+D64)-(C62+E62))*24),0)))))</f>
        <v>0</v>
      </c>
      <c r="AS64" s="4">
        <f t="shared" si="293"/>
        <v>0</v>
      </c>
      <c r="AT64">
        <f>IF(AND(G64=1,J64&gt;0)=TRUE,1,0)</f>
        <v>0</v>
      </c>
      <c r="AU64">
        <f t="shared" ref="AU64" si="349">IF(G64=2,1,0)</f>
        <v>0</v>
      </c>
      <c r="AV64">
        <f t="shared" ref="AV64" si="350">IF(G64=3,1,0)</f>
        <v>0</v>
      </c>
      <c r="AW64">
        <f t="shared" ref="AW64" si="351">IF(G64=4,1,0)</f>
        <v>0</v>
      </c>
      <c r="AX64">
        <f t="shared" ref="AX64" si="352">IF(G64=5,1,0)</f>
        <v>0</v>
      </c>
      <c r="AY64">
        <f t="shared" ref="AY64" si="353">IF(G64=6,1,0)</f>
        <v>0</v>
      </c>
      <c r="AZ64">
        <f t="shared" ref="AZ64" si="354">IF(G64=7,1,0)</f>
        <v>0</v>
      </c>
      <c r="BA64">
        <f t="shared" ref="BA64" si="355">IF(G64=8,1,0)</f>
        <v>0</v>
      </c>
      <c r="BB64">
        <f t="shared" ref="BB64" si="356">IF(G64=9,1,0)</f>
        <v>0</v>
      </c>
    </row>
    <row r="65" spans="1:57" ht="9" customHeight="1">
      <c r="A65" s="105">
        <f>B64</f>
        <v>42962</v>
      </c>
      <c r="B65" s="106">
        <f>C64</f>
        <v>42962</v>
      </c>
      <c r="C65" s="106">
        <f t="shared" si="276"/>
        <v>42962</v>
      </c>
      <c r="D65" s="107">
        <v>0</v>
      </c>
      <c r="E65" s="108">
        <f t="shared" si="327"/>
        <v>0</v>
      </c>
      <c r="F65" s="109">
        <v>0</v>
      </c>
      <c r="G65" s="110">
        <v>1</v>
      </c>
      <c r="H65" s="110"/>
      <c r="I65" s="111"/>
      <c r="J65" s="112">
        <f t="shared" si="302"/>
        <v>0</v>
      </c>
      <c r="K65" s="112">
        <f t="shared" si="303"/>
        <v>0</v>
      </c>
      <c r="L65" s="112">
        <f t="shared" si="277"/>
        <v>0</v>
      </c>
      <c r="M65" s="112">
        <f t="shared" si="278"/>
        <v>0</v>
      </c>
      <c r="N65" s="112" t="b">
        <f t="shared" si="279"/>
        <v>0</v>
      </c>
      <c r="O65" s="112">
        <f t="shared" si="280"/>
        <v>0</v>
      </c>
      <c r="P65" s="112">
        <f t="shared" si="281"/>
        <v>0</v>
      </c>
      <c r="Q65" s="112">
        <f t="shared" si="282"/>
        <v>0</v>
      </c>
      <c r="R65" s="113"/>
      <c r="S65" s="113"/>
      <c r="T65" s="113"/>
      <c r="U65" s="114"/>
      <c r="V65">
        <f t="shared" si="283"/>
        <v>0</v>
      </c>
      <c r="W65">
        <f t="shared" si="283"/>
        <v>0</v>
      </c>
      <c r="X65" t="b">
        <f t="shared" si="283"/>
        <v>0</v>
      </c>
      <c r="Y65">
        <f t="shared" si="283"/>
        <v>0</v>
      </c>
      <c r="Z65">
        <f t="shared" si="284"/>
        <v>0</v>
      </c>
      <c r="AA65">
        <f t="shared" si="285"/>
        <v>0</v>
      </c>
      <c r="AB65">
        <f t="shared" si="286"/>
        <v>0</v>
      </c>
      <c r="AC65">
        <f t="shared" si="287"/>
        <v>0</v>
      </c>
      <c r="AD65">
        <f t="shared" si="287"/>
        <v>0</v>
      </c>
      <c r="AE65">
        <f t="shared" si="287"/>
        <v>0</v>
      </c>
      <c r="AF65">
        <f t="shared" si="287"/>
        <v>0</v>
      </c>
      <c r="AG65">
        <f t="shared" si="288"/>
        <v>0</v>
      </c>
      <c r="AH65">
        <f t="shared" si="288"/>
        <v>0</v>
      </c>
      <c r="AI65">
        <f t="shared" si="288"/>
        <v>0</v>
      </c>
      <c r="AJ65">
        <f t="shared" si="288"/>
        <v>0</v>
      </c>
      <c r="AK65">
        <f t="shared" si="289"/>
        <v>0</v>
      </c>
      <c r="AL65">
        <f t="shared" si="289"/>
        <v>0</v>
      </c>
      <c r="AM65">
        <f t="shared" si="289"/>
        <v>0</v>
      </c>
      <c r="AN65">
        <f t="shared" si="289"/>
        <v>0</v>
      </c>
      <c r="AO65">
        <f t="shared" si="290"/>
        <v>0</v>
      </c>
      <c r="AP65">
        <f t="shared" si="291"/>
        <v>0</v>
      </c>
      <c r="AQ65" s="4">
        <f t="shared" ref="AQ65" si="357">IF(G65=0,0,IF(OR(G64&gt;=4,G65&gt;=4)=TRUE,0,IF(AND(J64=0,J65=0)=TRUE,0,IF((AS64+AS65)&lt;=$T$9,0,IF((AS64+AS65)&gt;$T$9,IF(J65=0,IF(((C64+E64)*24)+$T$8&gt;(B66+D64)*24,IF(((((C64+E64)*24)+$T$8)-((B66+D64)*24)-AR66)&gt;0,(((C64+E64)*24)+$T$8)-((B66+D64)*24)-AR66,IF(((C65+E65)*24)+$T$8&gt;(B66+D64)*24,IF(((((C65+E65)*24)+$T$8)-((B66+D64)*24)-AR66)&gt;0,(((C65+E65)*24)+$T$8)-((B66+D64)*24)-AR66,0))))))))))</f>
        <v>0</v>
      </c>
      <c r="AS65" s="4">
        <f t="shared" si="293"/>
        <v>0</v>
      </c>
      <c r="AT65">
        <f>IF(AT64=1,0,IF(AND(G65=1,J65&gt;0)=TRUE,1,0))</f>
        <v>0</v>
      </c>
      <c r="AU65">
        <f>IF(AU64=1,0,IF(G65=2,1,0))</f>
        <v>0</v>
      </c>
      <c r="AV65">
        <f>IF(AV64=1,0,IF(G65=3,1,0))</f>
        <v>0</v>
      </c>
      <c r="AW65">
        <f>IF(AW64=1,0,IF(G65=4,1,0))</f>
        <v>0</v>
      </c>
      <c r="AX65">
        <f>IF(AX64=1,0,IF(G65=5,1,0))</f>
        <v>0</v>
      </c>
      <c r="AY65">
        <f>IF(AY64=1,0,IF(G65=6,1,0))</f>
        <v>0</v>
      </c>
      <c r="AZ65">
        <f>IF(AZ64=1,0,IF(G65=7,1,0))</f>
        <v>0</v>
      </c>
      <c r="BA65">
        <f>IF(BA64=1,0,IF(G65=8,1,0))</f>
        <v>0</v>
      </c>
      <c r="BB65">
        <f>IF(BB64=1,0,IF(G65=9,1,0))</f>
        <v>0</v>
      </c>
      <c r="BC65">
        <f>IF(J64+J65&gt;0,BC63+1,IF(BC63&lt;=6,0,BC63-6))</f>
        <v>0</v>
      </c>
      <c r="BD65">
        <f>IF(BC65&gt;13,1,0)</f>
        <v>0</v>
      </c>
      <c r="BE65">
        <f>IF($J64+$J65&gt;0,$BC63+1,0)</f>
        <v>0</v>
      </c>
    </row>
    <row r="66" spans="1:57" ht="9" customHeight="1">
      <c r="A66" s="73">
        <f t="shared" ref="A66" si="358">B66</f>
        <v>42963</v>
      </c>
      <c r="B66" s="74">
        <f>B64+1</f>
        <v>42963</v>
      </c>
      <c r="C66" s="74">
        <f t="shared" si="276"/>
        <v>42963</v>
      </c>
      <c r="D66" s="75">
        <v>0</v>
      </c>
      <c r="E66" s="76">
        <f t="shared" si="327"/>
        <v>0</v>
      </c>
      <c r="F66" s="77">
        <v>0</v>
      </c>
      <c r="G66" s="78">
        <v>1</v>
      </c>
      <c r="H66" s="78"/>
      <c r="I66" s="79"/>
      <c r="J66" s="80">
        <f t="shared" si="302"/>
        <v>0</v>
      </c>
      <c r="K66" s="80">
        <f t="shared" si="303"/>
        <v>0</v>
      </c>
      <c r="L66" s="80">
        <f t="shared" si="277"/>
        <v>0</v>
      </c>
      <c r="M66" s="80">
        <f t="shared" si="278"/>
        <v>0</v>
      </c>
      <c r="N66" s="80" t="b">
        <f t="shared" si="279"/>
        <v>0</v>
      </c>
      <c r="O66" s="80">
        <f t="shared" si="280"/>
        <v>0</v>
      </c>
      <c r="P66" s="80">
        <f t="shared" si="281"/>
        <v>0</v>
      </c>
      <c r="Q66" s="80">
        <f t="shared" si="282"/>
        <v>0</v>
      </c>
      <c r="R66" s="81"/>
      <c r="S66" s="81"/>
      <c r="T66" s="81"/>
      <c r="U66" s="82"/>
      <c r="V66">
        <f t="shared" si="283"/>
        <v>0</v>
      </c>
      <c r="W66">
        <f t="shared" si="283"/>
        <v>0</v>
      </c>
      <c r="X66" t="b">
        <f t="shared" si="283"/>
        <v>0</v>
      </c>
      <c r="Y66">
        <f t="shared" si="283"/>
        <v>0</v>
      </c>
      <c r="Z66">
        <f t="shared" si="284"/>
        <v>0</v>
      </c>
      <c r="AA66">
        <f t="shared" si="285"/>
        <v>0</v>
      </c>
      <c r="AB66">
        <f t="shared" si="286"/>
        <v>0</v>
      </c>
      <c r="AC66">
        <f t="shared" si="287"/>
        <v>0</v>
      </c>
      <c r="AD66">
        <f t="shared" si="287"/>
        <v>0</v>
      </c>
      <c r="AE66">
        <f t="shared" si="287"/>
        <v>0</v>
      </c>
      <c r="AF66">
        <f t="shared" si="287"/>
        <v>0</v>
      </c>
      <c r="AG66">
        <f t="shared" si="288"/>
        <v>0</v>
      </c>
      <c r="AH66">
        <f t="shared" si="288"/>
        <v>0</v>
      </c>
      <c r="AI66">
        <f t="shared" si="288"/>
        <v>0</v>
      </c>
      <c r="AJ66">
        <f t="shared" si="288"/>
        <v>0</v>
      </c>
      <c r="AK66">
        <f t="shared" si="289"/>
        <v>0</v>
      </c>
      <c r="AL66">
        <f t="shared" si="289"/>
        <v>0</v>
      </c>
      <c r="AM66">
        <f t="shared" si="289"/>
        <v>0</v>
      </c>
      <c r="AN66">
        <f t="shared" si="289"/>
        <v>0</v>
      </c>
      <c r="AO66">
        <f t="shared" si="290"/>
        <v>0</v>
      </c>
      <c r="AP66">
        <f t="shared" si="291"/>
        <v>0</v>
      </c>
      <c r="AR66" s="4">
        <f t="shared" ref="AR66" si="359">IF(G66=0,0,IF(OR(G64&gt;=4,G65&gt;=4)=TRUE,0,IF(J66=0,0,IF(AND(J65&gt;0,(((B66+D66)-(C65+E65))*24)&lt;$T$8)=TRUE,$T$8-(((B66+D66)-(C65+E65))*24),IF(AND(J64&gt;0,(((B66+D66)-(C64+E64))*24)&lt;$T$8)=TRUE,$T$8-(((B66+D66)-(C64+E64))*24),0)))))</f>
        <v>0</v>
      </c>
      <c r="AS66" s="4">
        <f t="shared" si="293"/>
        <v>0</v>
      </c>
      <c r="AT66">
        <f>IF(AND(G66=1,J66&gt;0)=TRUE,1,0)</f>
        <v>0</v>
      </c>
      <c r="AU66">
        <f t="shared" ref="AU66" si="360">IF(G66=2,1,0)</f>
        <v>0</v>
      </c>
      <c r="AV66">
        <f t="shared" ref="AV66" si="361">IF(G66=3,1,0)</f>
        <v>0</v>
      </c>
      <c r="AW66">
        <f t="shared" ref="AW66" si="362">IF(G66=4,1,0)</f>
        <v>0</v>
      </c>
      <c r="AX66">
        <f t="shared" ref="AX66" si="363">IF(G66=5,1,0)</f>
        <v>0</v>
      </c>
      <c r="AY66">
        <f t="shared" ref="AY66" si="364">IF(G66=6,1,0)</f>
        <v>0</v>
      </c>
      <c r="AZ66">
        <f t="shared" ref="AZ66" si="365">IF(G66=7,1,0)</f>
        <v>0</v>
      </c>
      <c r="BA66">
        <f t="shared" ref="BA66" si="366">IF(G66=8,1,0)</f>
        <v>0</v>
      </c>
      <c r="BB66">
        <f t="shared" ref="BB66" si="367">IF(G66=9,1,0)</f>
        <v>0</v>
      </c>
    </row>
    <row r="67" spans="1:57" ht="9" customHeight="1">
      <c r="A67" s="83">
        <f>B66</f>
        <v>42963</v>
      </c>
      <c r="B67" s="84">
        <f>C66</f>
        <v>42963</v>
      </c>
      <c r="C67" s="84">
        <f t="shared" si="276"/>
        <v>42963</v>
      </c>
      <c r="D67" s="85">
        <v>0</v>
      </c>
      <c r="E67" s="86">
        <f t="shared" si="327"/>
        <v>0</v>
      </c>
      <c r="F67" s="87">
        <v>0</v>
      </c>
      <c r="G67" s="88">
        <v>1</v>
      </c>
      <c r="H67" s="88"/>
      <c r="I67" s="89"/>
      <c r="J67" s="90">
        <f t="shared" si="302"/>
        <v>0</v>
      </c>
      <c r="K67" s="90">
        <f t="shared" si="303"/>
        <v>0</v>
      </c>
      <c r="L67" s="90">
        <f t="shared" si="277"/>
        <v>0</v>
      </c>
      <c r="M67" s="90">
        <f t="shared" si="278"/>
        <v>0</v>
      </c>
      <c r="N67" s="90" t="b">
        <f t="shared" si="279"/>
        <v>0</v>
      </c>
      <c r="O67" s="90">
        <f t="shared" si="280"/>
        <v>0</v>
      </c>
      <c r="P67" s="90">
        <f t="shared" si="281"/>
        <v>0</v>
      </c>
      <c r="Q67" s="90">
        <f t="shared" si="282"/>
        <v>0</v>
      </c>
      <c r="R67" s="91"/>
      <c r="S67" s="91"/>
      <c r="T67" s="91"/>
      <c r="U67" s="92"/>
      <c r="V67">
        <f t="shared" si="283"/>
        <v>0</v>
      </c>
      <c r="W67">
        <f t="shared" si="283"/>
        <v>0</v>
      </c>
      <c r="X67" t="b">
        <f t="shared" si="283"/>
        <v>0</v>
      </c>
      <c r="Y67">
        <f t="shared" si="283"/>
        <v>0</v>
      </c>
      <c r="Z67">
        <f t="shared" si="284"/>
        <v>0</v>
      </c>
      <c r="AA67">
        <f t="shared" si="285"/>
        <v>0</v>
      </c>
      <c r="AB67">
        <f t="shared" si="286"/>
        <v>0</v>
      </c>
      <c r="AC67">
        <f t="shared" si="287"/>
        <v>0</v>
      </c>
      <c r="AD67">
        <f t="shared" si="287"/>
        <v>0</v>
      </c>
      <c r="AE67">
        <f t="shared" si="287"/>
        <v>0</v>
      </c>
      <c r="AF67">
        <f t="shared" si="287"/>
        <v>0</v>
      </c>
      <c r="AG67">
        <f t="shared" si="288"/>
        <v>0</v>
      </c>
      <c r="AH67">
        <f t="shared" si="288"/>
        <v>0</v>
      </c>
      <c r="AI67">
        <f t="shared" si="288"/>
        <v>0</v>
      </c>
      <c r="AJ67">
        <f t="shared" si="288"/>
        <v>0</v>
      </c>
      <c r="AK67">
        <f t="shared" si="289"/>
        <v>0</v>
      </c>
      <c r="AL67">
        <f t="shared" si="289"/>
        <v>0</v>
      </c>
      <c r="AM67">
        <f t="shared" si="289"/>
        <v>0</v>
      </c>
      <c r="AN67">
        <f t="shared" si="289"/>
        <v>0</v>
      </c>
      <c r="AO67">
        <f t="shared" si="290"/>
        <v>0</v>
      </c>
      <c r="AP67">
        <f t="shared" si="291"/>
        <v>0</v>
      </c>
      <c r="AQ67" s="4">
        <f t="shared" ref="AQ67" si="368">IF(G67=0,0,IF(OR(G66&gt;=4,G67&gt;=4)=TRUE,0,IF(AND(J66=0,J67=0)=TRUE,0,IF((AS66+AS67)&lt;=$T$9,0,IF((AS66+AS67)&gt;$T$9,IF(J67=0,IF(((C66+E66)*24)+$T$8&gt;(B68+D66)*24,IF(((((C66+E66)*24)+$T$8)-((B68+D66)*24)-AR68)&gt;0,(((C66+E66)*24)+$T$8)-((B68+D66)*24)-AR68,IF(((C67+E67)*24)+$T$8&gt;(B68+D66)*24,IF(((((C67+E67)*24)+$T$8)-((B68+D66)*24)-AR68)&gt;0,(((C67+E67)*24)+$T$8)-((B68+D66)*24)-AR68,0))))))))))</f>
        <v>0</v>
      </c>
      <c r="AS67" s="4">
        <f t="shared" si="293"/>
        <v>0</v>
      </c>
      <c r="AT67">
        <f>IF(AT66=1,0,IF(AND(G67=1,J67&gt;0)=TRUE,1,0))</f>
        <v>0</v>
      </c>
      <c r="AU67">
        <f>IF(AU66=1,0,IF(G67=2,1,0))</f>
        <v>0</v>
      </c>
      <c r="AV67">
        <f>IF(AV66=1,0,IF(G67=3,1,0))</f>
        <v>0</v>
      </c>
      <c r="AW67">
        <f>IF(AW66=1,0,IF(G67=4,1,0))</f>
        <v>0</v>
      </c>
      <c r="AX67">
        <f>IF(AX66=1,0,IF(G67=5,1,0))</f>
        <v>0</v>
      </c>
      <c r="AY67">
        <f>IF(AY66=1,0,IF(G67=6,1,0))</f>
        <v>0</v>
      </c>
      <c r="AZ67">
        <f>IF(AZ66=1,0,IF(G67=7,1,0))</f>
        <v>0</v>
      </c>
      <c r="BA67">
        <f>IF(BA66=1,0,IF(G67=8,1,0))</f>
        <v>0</v>
      </c>
      <c r="BB67">
        <f>IF(BB66=1,0,IF(G67=9,1,0))</f>
        <v>0</v>
      </c>
      <c r="BC67">
        <f>IF(J66+J67&gt;0,BC65+1,IF(BC65&lt;=6,0,BC65-6))</f>
        <v>0</v>
      </c>
      <c r="BD67">
        <f>IF(BC67&gt;13,1,0)</f>
        <v>0</v>
      </c>
      <c r="BE67">
        <f>IF($J66+$J67&gt;0,$BC65+1,0)</f>
        <v>0</v>
      </c>
    </row>
    <row r="68" spans="1:57" ht="9" customHeight="1">
      <c r="A68" s="62">
        <f>B68</f>
        <v>42964</v>
      </c>
      <c r="B68" s="64">
        <f>B66+1</f>
        <v>42964</v>
      </c>
      <c r="C68" s="64">
        <f t="shared" ref="C68:C81" si="369">B68+F68</f>
        <v>42964</v>
      </c>
      <c r="D68" s="65">
        <v>0</v>
      </c>
      <c r="E68" s="66">
        <f>D68</f>
        <v>0</v>
      </c>
      <c r="F68" s="67">
        <v>0</v>
      </c>
      <c r="G68" s="68">
        <v>1</v>
      </c>
      <c r="H68" s="68"/>
      <c r="I68" s="69"/>
      <c r="J68" s="70">
        <f>((C68+E68)-(B68+D68))*24</f>
        <v>0</v>
      </c>
      <c r="K68" s="70">
        <f>IF(OR(G68=4,G68&gt;=8)=TRUE,0,J68)</f>
        <v>0</v>
      </c>
      <c r="L68" s="70">
        <f t="shared" ref="L68:L81" si="370">IF(J68-(O68+N68+M68+P68+Q68)&lt;0,0,J68-(O68+N68+M68+P68+Q68))</f>
        <v>0</v>
      </c>
      <c r="M68" s="70">
        <f t="shared" ref="M68:M81" si="371">IF(Q68+P68&gt;0,0,IF(K68-J68&gt;$O$9,0,IF((B68+D68)&gt;(B68+$O$2),J68-O68-N68,IF(((((C68+E68)*24)-((B68+$O$2)*24)))-O68-N68&gt;0,((((C68+E68)*24)-((B68+$O$2)*24)))-O68-N68,0))))</f>
        <v>0</v>
      </c>
      <c r="N68" s="70" t="b">
        <f t="shared" ref="N68:N81" si="372">IF(Q68+P68&gt;0,0,IF(K68-J68&gt;$O$9,0,IF(WEEKDAY(A68,2)&gt;5,J68-O68,IF((B68+D68)&gt;(B68+$O$3),J68-O68,IF(((C68+E68)&gt;(B68+$O$3)),IF(((((C68+E68)-(B68+$O$3))*24)-O68)&gt;0,(((C68+E68)-(B68+$O$3))*24)-O68,0))))))</f>
        <v>0</v>
      </c>
      <c r="O68" s="70">
        <f t="shared" ref="O68:O81" si="373">IF(Q68+P68&gt;0,0,IF((K68-J68)&gt;=$O$9,J68,IF(K68&gt;$O$9,K68-$O$9,0)))</f>
        <v>0</v>
      </c>
      <c r="P68" s="70">
        <f t="shared" ref="P68:P81" si="374">IF(G68=2,J68,0)</f>
        <v>0</v>
      </c>
      <c r="Q68" s="70">
        <f t="shared" ref="Q68:Q81" si="375">IF(G68=3,J68,0)</f>
        <v>0</v>
      </c>
      <c r="R68" s="71"/>
      <c r="S68" s="71"/>
      <c r="T68" s="71"/>
      <c r="U68" s="72"/>
      <c r="V68">
        <f t="shared" ref="V68:Y81" si="376">IF($G68=1,L68,0)</f>
        <v>0</v>
      </c>
      <c r="W68">
        <f t="shared" si="376"/>
        <v>0</v>
      </c>
      <c r="X68" t="b">
        <f t="shared" si="376"/>
        <v>0</v>
      </c>
      <c r="Y68">
        <f t="shared" si="376"/>
        <v>0</v>
      </c>
      <c r="Z68">
        <f t="shared" ref="Z68:Z81" si="377">IF($G68=2,P68,0)</f>
        <v>0</v>
      </c>
      <c r="AA68">
        <f t="shared" ref="AA68:AA81" si="378">IF($G68=3,Q68,0)</f>
        <v>0</v>
      </c>
      <c r="AB68">
        <f t="shared" ref="AB68:AB81" si="379">IF($G68=4,H68,0)</f>
        <v>0</v>
      </c>
      <c r="AC68">
        <f t="shared" ref="AC68:AF81" si="380">IF($G68=5,L68,0)</f>
        <v>0</v>
      </c>
      <c r="AD68">
        <f t="shared" si="380"/>
        <v>0</v>
      </c>
      <c r="AE68">
        <f t="shared" si="380"/>
        <v>0</v>
      </c>
      <c r="AF68">
        <f t="shared" si="380"/>
        <v>0</v>
      </c>
      <c r="AG68">
        <f t="shared" ref="AG68:AJ81" si="381">IF($G68=6,L68,0)</f>
        <v>0</v>
      </c>
      <c r="AH68">
        <f t="shared" si="381"/>
        <v>0</v>
      </c>
      <c r="AI68">
        <f t="shared" si="381"/>
        <v>0</v>
      </c>
      <c r="AJ68">
        <f t="shared" si="381"/>
        <v>0</v>
      </c>
      <c r="AK68">
        <f t="shared" ref="AK68:AN81" si="382">IF($G68=7,L68,0)</f>
        <v>0</v>
      </c>
      <c r="AL68">
        <f t="shared" si="382"/>
        <v>0</v>
      </c>
      <c r="AM68">
        <f t="shared" si="382"/>
        <v>0</v>
      </c>
      <c r="AN68">
        <f t="shared" si="382"/>
        <v>0</v>
      </c>
      <c r="AO68">
        <f t="shared" ref="AO68:AO81" si="383">IF($G68=8,H68,0)</f>
        <v>0</v>
      </c>
      <c r="AP68">
        <f t="shared" ref="AP68:AP81" si="384">IF($G68=9,H68,0)</f>
        <v>0</v>
      </c>
      <c r="AR68" s="4">
        <f t="shared" ref="AR68" si="385">IF(G68=0,0,IF(OR(G66&gt;=4,G67&gt;=4)=TRUE,0,IF(J68=0,0,IF(AND(J67&gt;0,(((B68+D68)-(C67+E67))*24)&lt;$T$8)=TRUE,$T$8-(((B68+D68)-(C67+E67))*24),IF(AND(J66&gt;0,(((B68+D68)-(C66+E66))*24)&lt;$T$8)=TRUE,$T$8-(((B68+D68)-(C66+E66))*24),0)))))</f>
        <v>0</v>
      </c>
      <c r="AS68" s="4">
        <f t="shared" ref="AS68:AS81" si="386">IF(AND(G68&gt;=1,G68&lt;=3)=TRUE,J68,0)</f>
        <v>0</v>
      </c>
      <c r="AT68">
        <f>IF(AND(G68=1,J68&gt;0)=TRUE,1,0)</f>
        <v>0</v>
      </c>
      <c r="AU68">
        <f t="shared" ref="AU68" si="387">IF(G68=2,1,0)</f>
        <v>0</v>
      </c>
      <c r="AV68">
        <f t="shared" ref="AV68" si="388">IF(G68=3,1,0)</f>
        <v>0</v>
      </c>
      <c r="AW68">
        <f t="shared" ref="AW68" si="389">IF(G68=4,1,0)</f>
        <v>0</v>
      </c>
      <c r="AX68">
        <f t="shared" ref="AX68" si="390">IF(G68=5,1,0)</f>
        <v>0</v>
      </c>
      <c r="AY68">
        <f t="shared" ref="AY68" si="391">IF(G68=6,1,0)</f>
        <v>0</v>
      </c>
      <c r="AZ68">
        <f t="shared" ref="AZ68" si="392">IF(G68=7,1,0)</f>
        <v>0</v>
      </c>
      <c r="BA68">
        <f t="shared" ref="BA68" si="393">IF(G68=8,1,0)</f>
        <v>0</v>
      </c>
      <c r="BB68">
        <f t="shared" ref="BB68" si="394">IF(G68=9,1,0)</f>
        <v>0</v>
      </c>
    </row>
    <row r="69" spans="1:57" ht="9" customHeight="1">
      <c r="A69" s="105">
        <f>B68</f>
        <v>42964</v>
      </c>
      <c r="B69" s="106">
        <f>C68</f>
        <v>42964</v>
      </c>
      <c r="C69" s="106">
        <f t="shared" si="369"/>
        <v>42964</v>
      </c>
      <c r="D69" s="107">
        <v>0</v>
      </c>
      <c r="E69" s="108">
        <f>D69</f>
        <v>0</v>
      </c>
      <c r="F69" s="109">
        <v>0</v>
      </c>
      <c r="G69" s="110">
        <v>1</v>
      </c>
      <c r="H69" s="110"/>
      <c r="I69" s="111"/>
      <c r="J69" s="112">
        <f t="shared" ref="J69:J81" si="395">((C69+E69)-(B69+D69))*24</f>
        <v>0</v>
      </c>
      <c r="K69" s="112">
        <f t="shared" ref="K69:K81" si="396">IF(OR(G69=4,G69&gt;=8)=TRUE,K68,K68+J69)</f>
        <v>0</v>
      </c>
      <c r="L69" s="112">
        <f t="shared" si="370"/>
        <v>0</v>
      </c>
      <c r="M69" s="112">
        <f t="shared" si="371"/>
        <v>0</v>
      </c>
      <c r="N69" s="112" t="b">
        <f t="shared" si="372"/>
        <v>0</v>
      </c>
      <c r="O69" s="112">
        <f t="shared" si="373"/>
        <v>0</v>
      </c>
      <c r="P69" s="112">
        <f t="shared" si="374"/>
        <v>0</v>
      </c>
      <c r="Q69" s="112">
        <f t="shared" si="375"/>
        <v>0</v>
      </c>
      <c r="R69" s="113"/>
      <c r="S69" s="113"/>
      <c r="T69" s="113"/>
      <c r="U69" s="114"/>
      <c r="V69">
        <f t="shared" si="376"/>
        <v>0</v>
      </c>
      <c r="W69">
        <f t="shared" si="376"/>
        <v>0</v>
      </c>
      <c r="X69" t="b">
        <f t="shared" si="376"/>
        <v>0</v>
      </c>
      <c r="Y69">
        <f t="shared" si="376"/>
        <v>0</v>
      </c>
      <c r="Z69">
        <f t="shared" si="377"/>
        <v>0</v>
      </c>
      <c r="AA69">
        <f t="shared" si="378"/>
        <v>0</v>
      </c>
      <c r="AB69">
        <f t="shared" si="379"/>
        <v>0</v>
      </c>
      <c r="AC69">
        <f t="shared" si="380"/>
        <v>0</v>
      </c>
      <c r="AD69">
        <f t="shared" si="380"/>
        <v>0</v>
      </c>
      <c r="AE69">
        <f t="shared" si="380"/>
        <v>0</v>
      </c>
      <c r="AF69">
        <f t="shared" si="380"/>
        <v>0</v>
      </c>
      <c r="AG69">
        <f t="shared" si="381"/>
        <v>0</v>
      </c>
      <c r="AH69">
        <f t="shared" si="381"/>
        <v>0</v>
      </c>
      <c r="AI69">
        <f t="shared" si="381"/>
        <v>0</v>
      </c>
      <c r="AJ69">
        <f t="shared" si="381"/>
        <v>0</v>
      </c>
      <c r="AK69">
        <f t="shared" si="382"/>
        <v>0</v>
      </c>
      <c r="AL69">
        <f t="shared" si="382"/>
        <v>0</v>
      </c>
      <c r="AM69">
        <f t="shared" si="382"/>
        <v>0</v>
      </c>
      <c r="AN69">
        <f t="shared" si="382"/>
        <v>0</v>
      </c>
      <c r="AO69">
        <f t="shared" si="383"/>
        <v>0</v>
      </c>
      <c r="AP69">
        <f t="shared" si="384"/>
        <v>0</v>
      </c>
      <c r="AQ69" s="4">
        <f t="shared" ref="AQ69" si="397">IF(G69=0,0,IF(OR(G68&gt;=4,G69&gt;=4)=TRUE,0,IF(AND(J68=0,J69=0)=TRUE,0,IF((AS68+AS69)&lt;=$T$9,0,IF((AS68+AS69)&gt;$T$9,IF(J69=0,IF(((C68+E68)*24)+$T$8&gt;(B70+D68)*24,IF(((((C68+E68)*24)+$T$8)-((B70+D68)*24)-AR70)&gt;0,(((C68+E68)*24)+$T$8)-((B70+D68)*24)-AR70,IF(((C69+E69)*24)+$T$8&gt;(B70+D68)*24,IF(((((C69+E69)*24)+$T$8)-((B70+D68)*24)-AR70)&gt;0,(((C69+E69)*24)+$T$8)-((B70+D68)*24)-AR70,0))))))))))</f>
        <v>0</v>
      </c>
      <c r="AS69" s="4">
        <f t="shared" si="386"/>
        <v>0</v>
      </c>
      <c r="AT69">
        <f>IF(AT68=1,0,IF(AND(G69=1,J69&gt;0)=TRUE,1,0))</f>
        <v>0</v>
      </c>
      <c r="AU69">
        <f>IF(AU68=1,0,IF(G69=2,1,0))</f>
        <v>0</v>
      </c>
      <c r="AV69">
        <f>IF(AV68=1,0,IF(G69=3,1,0))</f>
        <v>0</v>
      </c>
      <c r="AW69">
        <f>IF(AW68=1,0,IF(G69=4,1,0))</f>
        <v>0</v>
      </c>
      <c r="AX69">
        <f>IF(AX68=1,0,IF(G69=5,1,0))</f>
        <v>0</v>
      </c>
      <c r="AY69">
        <f>IF(AY68=1,0,IF(G69=6,1,0))</f>
        <v>0</v>
      </c>
      <c r="AZ69">
        <f>IF(AZ68=1,0,IF(G69=7,1,0))</f>
        <v>0</v>
      </c>
      <c r="BA69">
        <f>IF(BA68=1,0,IF(G69=8,1,0))</f>
        <v>0</v>
      </c>
      <c r="BB69">
        <f>IF(BB68=1,0,IF(G69=9,1,0))</f>
        <v>0</v>
      </c>
      <c r="BC69">
        <f>IF(J68+J69&gt;0,BC67+1,IF(BC67&lt;=6,0,BC67-6))</f>
        <v>0</v>
      </c>
      <c r="BD69">
        <f>IF(BC69&gt;13,1,0)</f>
        <v>0</v>
      </c>
      <c r="BE69">
        <f>IF($J68+$J69&gt;0,$BC67+1,0)</f>
        <v>0</v>
      </c>
    </row>
    <row r="70" spans="1:57" ht="9" customHeight="1">
      <c r="A70" s="73">
        <f t="shared" ref="A70:A78" si="398">B70</f>
        <v>42965</v>
      </c>
      <c r="B70" s="74">
        <f>B68+1</f>
        <v>42965</v>
      </c>
      <c r="C70" s="74">
        <f t="shared" si="369"/>
        <v>42965</v>
      </c>
      <c r="D70" s="75">
        <v>0</v>
      </c>
      <c r="E70" s="76">
        <f t="shared" ref="E70" si="399">D70</f>
        <v>0</v>
      </c>
      <c r="F70" s="77">
        <v>0</v>
      </c>
      <c r="G70" s="78">
        <v>1</v>
      </c>
      <c r="H70" s="78"/>
      <c r="I70" s="79"/>
      <c r="J70" s="80">
        <f t="shared" si="395"/>
        <v>0</v>
      </c>
      <c r="K70" s="80">
        <f t="shared" si="396"/>
        <v>0</v>
      </c>
      <c r="L70" s="80">
        <f t="shared" si="370"/>
        <v>0</v>
      </c>
      <c r="M70" s="80">
        <f t="shared" si="371"/>
        <v>0</v>
      </c>
      <c r="N70" s="80" t="b">
        <f t="shared" si="372"/>
        <v>0</v>
      </c>
      <c r="O70" s="80">
        <f t="shared" si="373"/>
        <v>0</v>
      </c>
      <c r="P70" s="80">
        <f t="shared" si="374"/>
        <v>0</v>
      </c>
      <c r="Q70" s="80">
        <f t="shared" si="375"/>
        <v>0</v>
      </c>
      <c r="R70" s="81"/>
      <c r="S70" s="81"/>
      <c r="T70" s="81"/>
      <c r="U70" s="82"/>
      <c r="V70">
        <f t="shared" si="376"/>
        <v>0</v>
      </c>
      <c r="W70">
        <f t="shared" si="376"/>
        <v>0</v>
      </c>
      <c r="X70" t="b">
        <f t="shared" si="376"/>
        <v>0</v>
      </c>
      <c r="Y70">
        <f t="shared" si="376"/>
        <v>0</v>
      </c>
      <c r="Z70">
        <f t="shared" si="377"/>
        <v>0</v>
      </c>
      <c r="AA70">
        <f t="shared" si="378"/>
        <v>0</v>
      </c>
      <c r="AB70">
        <f t="shared" si="379"/>
        <v>0</v>
      </c>
      <c r="AC70">
        <f t="shared" si="380"/>
        <v>0</v>
      </c>
      <c r="AD70">
        <f t="shared" si="380"/>
        <v>0</v>
      </c>
      <c r="AE70">
        <f t="shared" si="380"/>
        <v>0</v>
      </c>
      <c r="AF70">
        <f t="shared" si="380"/>
        <v>0</v>
      </c>
      <c r="AG70">
        <f t="shared" si="381"/>
        <v>0</v>
      </c>
      <c r="AH70">
        <f t="shared" si="381"/>
        <v>0</v>
      </c>
      <c r="AI70">
        <f t="shared" si="381"/>
        <v>0</v>
      </c>
      <c r="AJ70">
        <f t="shared" si="381"/>
        <v>0</v>
      </c>
      <c r="AK70">
        <f t="shared" si="382"/>
        <v>0</v>
      </c>
      <c r="AL70">
        <f t="shared" si="382"/>
        <v>0</v>
      </c>
      <c r="AM70">
        <f t="shared" si="382"/>
        <v>0</v>
      </c>
      <c r="AN70">
        <f t="shared" si="382"/>
        <v>0</v>
      </c>
      <c r="AO70">
        <f t="shared" si="383"/>
        <v>0</v>
      </c>
      <c r="AP70">
        <f t="shared" si="384"/>
        <v>0</v>
      </c>
      <c r="AR70" s="4">
        <f t="shared" ref="AR70" si="400">IF(G70=0,0,IF(OR(G68&gt;=4,G69&gt;=4)=TRUE,0,IF(J70=0,0,IF(AND(J69&gt;0,(((B70+D70)-(C69+E69))*24)&lt;$T$8)=TRUE,$T$8-(((B70+D70)-(C69+E69))*24),IF(AND(J68&gt;0,(((B70+D70)-(C68+E68))*24)&lt;$T$8)=TRUE,$T$8-(((B70+D70)-(C68+E68))*24),0)))))</f>
        <v>0</v>
      </c>
      <c r="AS70" s="4">
        <f t="shared" si="386"/>
        <v>0</v>
      </c>
      <c r="AT70">
        <f>IF(AND(G70=1,J70&gt;0)=TRUE,1,0)</f>
        <v>0</v>
      </c>
      <c r="AU70">
        <f t="shared" ref="AU70" si="401">IF(G70=2,1,0)</f>
        <v>0</v>
      </c>
      <c r="AV70">
        <f t="shared" ref="AV70" si="402">IF(G70=3,1,0)</f>
        <v>0</v>
      </c>
      <c r="AW70">
        <f t="shared" ref="AW70" si="403">IF(G70=4,1,0)</f>
        <v>0</v>
      </c>
      <c r="AX70">
        <f t="shared" ref="AX70" si="404">IF(G70=5,1,0)</f>
        <v>0</v>
      </c>
      <c r="AY70">
        <f t="shared" ref="AY70" si="405">IF(G70=6,1,0)</f>
        <v>0</v>
      </c>
      <c r="AZ70">
        <f t="shared" ref="AZ70" si="406">IF(G70=7,1,0)</f>
        <v>0</v>
      </c>
      <c r="BA70">
        <f t="shared" ref="BA70" si="407">IF(G70=8,1,0)</f>
        <v>0</v>
      </c>
      <c r="BB70">
        <f t="shared" ref="BB70" si="408">IF(G70=9,1,0)</f>
        <v>0</v>
      </c>
    </row>
    <row r="71" spans="1:57" ht="9" customHeight="1">
      <c r="A71" s="105">
        <f>B70</f>
        <v>42965</v>
      </c>
      <c r="B71" s="106">
        <f>C70</f>
        <v>42965</v>
      </c>
      <c r="C71" s="106">
        <f t="shared" si="369"/>
        <v>42965</v>
      </c>
      <c r="D71" s="107">
        <v>0</v>
      </c>
      <c r="E71" s="108">
        <f>D71</f>
        <v>0</v>
      </c>
      <c r="F71" s="109">
        <v>0</v>
      </c>
      <c r="G71" s="110">
        <v>1</v>
      </c>
      <c r="H71" s="110"/>
      <c r="I71" s="111"/>
      <c r="J71" s="112">
        <f t="shared" si="395"/>
        <v>0</v>
      </c>
      <c r="K71" s="112">
        <f t="shared" si="396"/>
        <v>0</v>
      </c>
      <c r="L71" s="112">
        <f t="shared" si="370"/>
        <v>0</v>
      </c>
      <c r="M71" s="112">
        <f t="shared" si="371"/>
        <v>0</v>
      </c>
      <c r="N71" s="112" t="b">
        <f t="shared" si="372"/>
        <v>0</v>
      </c>
      <c r="O71" s="112">
        <f t="shared" si="373"/>
        <v>0</v>
      </c>
      <c r="P71" s="112">
        <f t="shared" si="374"/>
        <v>0</v>
      </c>
      <c r="Q71" s="112">
        <f t="shared" si="375"/>
        <v>0</v>
      </c>
      <c r="R71" s="113"/>
      <c r="S71" s="113"/>
      <c r="T71" s="113"/>
      <c r="U71" s="114"/>
      <c r="V71">
        <f t="shared" si="376"/>
        <v>0</v>
      </c>
      <c r="W71">
        <f t="shared" si="376"/>
        <v>0</v>
      </c>
      <c r="X71" t="b">
        <f t="shared" si="376"/>
        <v>0</v>
      </c>
      <c r="Y71">
        <f t="shared" si="376"/>
        <v>0</v>
      </c>
      <c r="Z71">
        <f t="shared" si="377"/>
        <v>0</v>
      </c>
      <c r="AA71">
        <f t="shared" si="378"/>
        <v>0</v>
      </c>
      <c r="AB71">
        <f t="shared" si="379"/>
        <v>0</v>
      </c>
      <c r="AC71">
        <f t="shared" si="380"/>
        <v>0</v>
      </c>
      <c r="AD71">
        <f t="shared" si="380"/>
        <v>0</v>
      </c>
      <c r="AE71">
        <f t="shared" si="380"/>
        <v>0</v>
      </c>
      <c r="AF71">
        <f t="shared" si="380"/>
        <v>0</v>
      </c>
      <c r="AG71">
        <f t="shared" si="381"/>
        <v>0</v>
      </c>
      <c r="AH71">
        <f t="shared" si="381"/>
        <v>0</v>
      </c>
      <c r="AI71">
        <f t="shared" si="381"/>
        <v>0</v>
      </c>
      <c r="AJ71">
        <f t="shared" si="381"/>
        <v>0</v>
      </c>
      <c r="AK71">
        <f t="shared" si="382"/>
        <v>0</v>
      </c>
      <c r="AL71">
        <f t="shared" si="382"/>
        <v>0</v>
      </c>
      <c r="AM71">
        <f t="shared" si="382"/>
        <v>0</v>
      </c>
      <c r="AN71">
        <f t="shared" si="382"/>
        <v>0</v>
      </c>
      <c r="AO71">
        <f t="shared" si="383"/>
        <v>0</v>
      </c>
      <c r="AP71">
        <f t="shared" si="384"/>
        <v>0</v>
      </c>
      <c r="AQ71" s="4">
        <f t="shared" ref="AQ71" si="409">IF(G71=0,0,IF(OR(G70&gt;=4,G71&gt;=4)=TRUE,0,IF(AND(J70=0,J71=0)=TRUE,0,IF((AS70+AS71)&lt;=$T$9,0,IF((AS70+AS71)&gt;$T$9,IF(J71=0,IF(((C70+E70)*24)+$T$8&gt;(B72+D70)*24,IF(((((C70+E70)*24)+$T$8)-((B72+D70)*24)-AR72)&gt;0,(((C70+E70)*24)+$T$8)-((B72+D70)*24)-AR72,IF(((C71+E71)*24)+$T$8&gt;(B72+D70)*24,IF(((((C71+E71)*24)+$T$8)-((B72+D70)*24)-AR72)&gt;0,(((C71+E71)*24)+$T$8)-((B72+D70)*24)-AR72,0))))))))))</f>
        <v>0</v>
      </c>
      <c r="AS71" s="4">
        <f t="shared" si="386"/>
        <v>0</v>
      </c>
      <c r="AT71">
        <f>IF(AT70=1,0,IF(AND(G71=1,J71&gt;0)=TRUE,1,0))</f>
        <v>0</v>
      </c>
      <c r="AU71">
        <f>IF(AU70=1,0,IF(G71=2,1,0))</f>
        <v>0</v>
      </c>
      <c r="AV71">
        <f>IF(AV70=1,0,IF(G71=3,1,0))</f>
        <v>0</v>
      </c>
      <c r="AW71">
        <f>IF(AW70=1,0,IF(G71=4,1,0))</f>
        <v>0</v>
      </c>
      <c r="AX71">
        <f>IF(AX70=1,0,IF(G71=5,1,0))</f>
        <v>0</v>
      </c>
      <c r="AY71">
        <f>IF(AY70=1,0,IF(G71=6,1,0))</f>
        <v>0</v>
      </c>
      <c r="AZ71">
        <f>IF(AZ70=1,0,IF(G71=7,1,0))</f>
        <v>0</v>
      </c>
      <c r="BA71">
        <f>IF(BA70=1,0,IF(G71=8,1,0))</f>
        <v>0</v>
      </c>
      <c r="BB71">
        <f>IF(BB70=1,0,IF(G71=9,1,0))</f>
        <v>0</v>
      </c>
      <c r="BC71">
        <f>IF(J70+J71&gt;0,BC69+1,IF(BC69&lt;=6,0,BC69-6))</f>
        <v>0</v>
      </c>
      <c r="BD71">
        <f>IF(BC71&gt;13,1,0)</f>
        <v>0</v>
      </c>
      <c r="BE71">
        <f>IF($J70+$J71&gt;0,$BC69+1,0)</f>
        <v>0</v>
      </c>
    </row>
    <row r="72" spans="1:57" ht="9" customHeight="1">
      <c r="A72" s="73">
        <f t="shared" si="398"/>
        <v>42966</v>
      </c>
      <c r="B72" s="74">
        <f>B70+1</f>
        <v>42966</v>
      </c>
      <c r="C72" s="74">
        <f t="shared" si="369"/>
        <v>42966</v>
      </c>
      <c r="D72" s="75">
        <v>0</v>
      </c>
      <c r="E72" s="76">
        <f>D72</f>
        <v>0</v>
      </c>
      <c r="F72" s="77">
        <v>0</v>
      </c>
      <c r="G72" s="78">
        <v>1</v>
      </c>
      <c r="H72" s="78"/>
      <c r="I72" s="79"/>
      <c r="J72" s="80">
        <f t="shared" si="395"/>
        <v>0</v>
      </c>
      <c r="K72" s="80">
        <f t="shared" si="396"/>
        <v>0</v>
      </c>
      <c r="L72" s="80">
        <f t="shared" si="370"/>
        <v>0</v>
      </c>
      <c r="M72" s="80">
        <f t="shared" si="371"/>
        <v>0</v>
      </c>
      <c r="N72" s="80">
        <f t="shared" si="372"/>
        <v>0</v>
      </c>
      <c r="O72" s="80">
        <f t="shared" si="373"/>
        <v>0</v>
      </c>
      <c r="P72" s="80">
        <f t="shared" si="374"/>
        <v>0</v>
      </c>
      <c r="Q72" s="80">
        <f t="shared" si="375"/>
        <v>0</v>
      </c>
      <c r="R72" s="81"/>
      <c r="S72" s="81"/>
      <c r="T72" s="81"/>
      <c r="U72" s="82"/>
      <c r="V72">
        <f t="shared" si="376"/>
        <v>0</v>
      </c>
      <c r="W72">
        <f t="shared" si="376"/>
        <v>0</v>
      </c>
      <c r="X72">
        <f t="shared" si="376"/>
        <v>0</v>
      </c>
      <c r="Y72">
        <f t="shared" si="376"/>
        <v>0</v>
      </c>
      <c r="Z72">
        <f t="shared" si="377"/>
        <v>0</v>
      </c>
      <c r="AA72">
        <f t="shared" si="378"/>
        <v>0</v>
      </c>
      <c r="AB72">
        <f t="shared" si="379"/>
        <v>0</v>
      </c>
      <c r="AC72">
        <f t="shared" si="380"/>
        <v>0</v>
      </c>
      <c r="AD72">
        <f t="shared" si="380"/>
        <v>0</v>
      </c>
      <c r="AE72">
        <f t="shared" si="380"/>
        <v>0</v>
      </c>
      <c r="AF72">
        <f t="shared" si="380"/>
        <v>0</v>
      </c>
      <c r="AG72">
        <f t="shared" si="381"/>
        <v>0</v>
      </c>
      <c r="AH72">
        <f t="shared" si="381"/>
        <v>0</v>
      </c>
      <c r="AI72">
        <f t="shared" si="381"/>
        <v>0</v>
      </c>
      <c r="AJ72">
        <f t="shared" si="381"/>
        <v>0</v>
      </c>
      <c r="AK72">
        <f t="shared" si="382"/>
        <v>0</v>
      </c>
      <c r="AL72">
        <f t="shared" si="382"/>
        <v>0</v>
      </c>
      <c r="AM72">
        <f t="shared" si="382"/>
        <v>0</v>
      </c>
      <c r="AN72">
        <f t="shared" si="382"/>
        <v>0</v>
      </c>
      <c r="AO72">
        <f t="shared" si="383"/>
        <v>0</v>
      </c>
      <c r="AP72">
        <f t="shared" si="384"/>
        <v>0</v>
      </c>
      <c r="AR72" s="4">
        <f t="shared" ref="AR72" si="410">IF(G72=0,0,IF(OR(G70&gt;=4,G71&gt;=4)=TRUE,0,IF(J72=0,0,IF(AND(J71&gt;0,(((B72+D72)-(C71+E71))*24)&lt;$T$8)=TRUE,$T$8-(((B72+D72)-(C71+E71))*24),IF(AND(J70&gt;0,(((B72+D72)-(C70+E70))*24)&lt;$T$8)=TRUE,$T$8-(((B72+D72)-(C70+E70))*24),0)))))</f>
        <v>0</v>
      </c>
      <c r="AS72" s="4">
        <f t="shared" si="386"/>
        <v>0</v>
      </c>
      <c r="AT72">
        <f>IF(AND(G72=1,J72&gt;0)=TRUE,1,0)</f>
        <v>0</v>
      </c>
      <c r="AU72">
        <f t="shared" ref="AU72" si="411">IF(G72=2,1,0)</f>
        <v>0</v>
      </c>
      <c r="AV72">
        <f t="shared" ref="AV72" si="412">IF(G72=3,1,0)</f>
        <v>0</v>
      </c>
      <c r="AW72">
        <f t="shared" ref="AW72" si="413">IF(G72=4,1,0)</f>
        <v>0</v>
      </c>
      <c r="AX72">
        <f t="shared" ref="AX72" si="414">IF(G72=5,1,0)</f>
        <v>0</v>
      </c>
      <c r="AY72">
        <f t="shared" ref="AY72" si="415">IF(G72=6,1,0)</f>
        <v>0</v>
      </c>
      <c r="AZ72">
        <f t="shared" ref="AZ72" si="416">IF(G72=7,1,0)</f>
        <v>0</v>
      </c>
      <c r="BA72">
        <f t="shared" ref="BA72" si="417">IF(G72=8,1,0)</f>
        <v>0</v>
      </c>
      <c r="BB72">
        <f t="shared" ref="BB72" si="418">IF(G72=9,1,0)</f>
        <v>0</v>
      </c>
    </row>
    <row r="73" spans="1:57" ht="9" customHeight="1">
      <c r="A73" s="105">
        <f>B72</f>
        <v>42966</v>
      </c>
      <c r="B73" s="106">
        <f>C72</f>
        <v>42966</v>
      </c>
      <c r="C73" s="106">
        <f t="shared" si="369"/>
        <v>42966</v>
      </c>
      <c r="D73" s="107">
        <v>0</v>
      </c>
      <c r="E73" s="108">
        <f>D73</f>
        <v>0</v>
      </c>
      <c r="F73" s="109">
        <v>0</v>
      </c>
      <c r="G73" s="110">
        <v>1</v>
      </c>
      <c r="H73" s="110"/>
      <c r="I73" s="111"/>
      <c r="J73" s="112">
        <f t="shared" si="395"/>
        <v>0</v>
      </c>
      <c r="K73" s="112">
        <f t="shared" si="396"/>
        <v>0</v>
      </c>
      <c r="L73" s="112">
        <f t="shared" si="370"/>
        <v>0</v>
      </c>
      <c r="M73" s="112">
        <f t="shared" si="371"/>
        <v>0</v>
      </c>
      <c r="N73" s="112">
        <f t="shared" si="372"/>
        <v>0</v>
      </c>
      <c r="O73" s="112">
        <f t="shared" si="373"/>
        <v>0</v>
      </c>
      <c r="P73" s="112">
        <f t="shared" si="374"/>
        <v>0</v>
      </c>
      <c r="Q73" s="112">
        <f t="shared" si="375"/>
        <v>0</v>
      </c>
      <c r="R73" s="113"/>
      <c r="S73" s="113"/>
      <c r="T73" s="113"/>
      <c r="U73" s="114"/>
      <c r="V73">
        <f t="shared" si="376"/>
        <v>0</v>
      </c>
      <c r="W73">
        <f t="shared" si="376"/>
        <v>0</v>
      </c>
      <c r="X73">
        <f t="shared" si="376"/>
        <v>0</v>
      </c>
      <c r="Y73">
        <f t="shared" si="376"/>
        <v>0</v>
      </c>
      <c r="Z73">
        <f t="shared" si="377"/>
        <v>0</v>
      </c>
      <c r="AA73">
        <f t="shared" si="378"/>
        <v>0</v>
      </c>
      <c r="AB73">
        <f t="shared" si="379"/>
        <v>0</v>
      </c>
      <c r="AC73">
        <f t="shared" si="380"/>
        <v>0</v>
      </c>
      <c r="AD73">
        <f t="shared" si="380"/>
        <v>0</v>
      </c>
      <c r="AE73">
        <f t="shared" si="380"/>
        <v>0</v>
      </c>
      <c r="AF73">
        <f t="shared" si="380"/>
        <v>0</v>
      </c>
      <c r="AG73">
        <f t="shared" si="381"/>
        <v>0</v>
      </c>
      <c r="AH73">
        <f t="shared" si="381"/>
        <v>0</v>
      </c>
      <c r="AI73">
        <f t="shared" si="381"/>
        <v>0</v>
      </c>
      <c r="AJ73">
        <f t="shared" si="381"/>
        <v>0</v>
      </c>
      <c r="AK73">
        <f t="shared" si="382"/>
        <v>0</v>
      </c>
      <c r="AL73">
        <f t="shared" si="382"/>
        <v>0</v>
      </c>
      <c r="AM73">
        <f t="shared" si="382"/>
        <v>0</v>
      </c>
      <c r="AN73">
        <f t="shared" si="382"/>
        <v>0</v>
      </c>
      <c r="AO73">
        <f t="shared" si="383"/>
        <v>0</v>
      </c>
      <c r="AP73">
        <f t="shared" si="384"/>
        <v>0</v>
      </c>
      <c r="AQ73" s="4">
        <f t="shared" ref="AQ73" si="419">IF(G73=0,0,IF(OR(G72&gt;=4,G73&gt;=4)=TRUE,0,IF(AND(J72=0,J73=0)=TRUE,0,IF((AS72+AS73)&lt;=$T$9,0,IF((AS72+AS73)&gt;$T$9,IF(J73=0,IF(((C72+E72)*24)+$T$8&gt;(B74+D72)*24,IF(((((C72+E72)*24)+$T$8)-((B74+D72)*24)-AR74)&gt;0,(((C72+E72)*24)+$T$8)-((B74+D72)*24)-AR74,IF(((C73+E73)*24)+$T$8&gt;(B74+D72)*24,IF(((((C73+E73)*24)+$T$8)-((B74+D72)*24)-AR74)&gt;0,(((C73+E73)*24)+$T$8)-((B74+D72)*24)-AR74,0))))))))))</f>
        <v>0</v>
      </c>
      <c r="AS73" s="4">
        <f t="shared" si="386"/>
        <v>0</v>
      </c>
      <c r="AT73">
        <f>IF(AT72=1,0,IF(AND(G73=1,J73&gt;0)=TRUE,1,0))</f>
        <v>0</v>
      </c>
      <c r="AU73">
        <f>IF(AU72=1,0,IF(G73=2,1,0))</f>
        <v>0</v>
      </c>
      <c r="AV73">
        <f>IF(AV72=1,0,IF(G73=3,1,0))</f>
        <v>0</v>
      </c>
      <c r="AW73">
        <f>IF(AW72=1,0,IF(G73=4,1,0))</f>
        <v>0</v>
      </c>
      <c r="AX73">
        <f>IF(AX72=1,0,IF(G73=5,1,0))</f>
        <v>0</v>
      </c>
      <c r="AY73">
        <f>IF(AY72=1,0,IF(G73=6,1,0))</f>
        <v>0</v>
      </c>
      <c r="AZ73">
        <f>IF(AZ72=1,0,IF(G73=7,1,0))</f>
        <v>0</v>
      </c>
      <c r="BA73">
        <f>IF(BA72=1,0,IF(G73=8,1,0))</f>
        <v>0</v>
      </c>
      <c r="BB73">
        <f>IF(BB72=1,0,IF(G73=9,1,0))</f>
        <v>0</v>
      </c>
      <c r="BC73">
        <f>IF(J72+J73&gt;0,BC71+1,IF(BC71&lt;=6,0,BC71-6))</f>
        <v>0</v>
      </c>
      <c r="BD73">
        <f>IF(BC73&gt;13,1,0)</f>
        <v>0</v>
      </c>
      <c r="BE73">
        <f>IF($J72+$J73&gt;0,$BC71+1,0)</f>
        <v>0</v>
      </c>
    </row>
    <row r="74" spans="1:57" ht="9" customHeight="1">
      <c r="A74" s="73">
        <f t="shared" si="398"/>
        <v>42967</v>
      </c>
      <c r="B74" s="74">
        <f>B72+1</f>
        <v>42967</v>
      </c>
      <c r="C74" s="74">
        <f t="shared" si="369"/>
        <v>42967</v>
      </c>
      <c r="D74" s="75">
        <v>0</v>
      </c>
      <c r="E74" s="76">
        <f t="shared" ref="E74:E81" si="420">D74</f>
        <v>0</v>
      </c>
      <c r="F74" s="77">
        <v>0</v>
      </c>
      <c r="G74" s="78">
        <v>1</v>
      </c>
      <c r="H74" s="78"/>
      <c r="I74" s="79"/>
      <c r="J74" s="80">
        <f t="shared" si="395"/>
        <v>0</v>
      </c>
      <c r="K74" s="80">
        <f t="shared" si="396"/>
        <v>0</v>
      </c>
      <c r="L74" s="80">
        <f t="shared" si="370"/>
        <v>0</v>
      </c>
      <c r="M74" s="80">
        <f t="shared" si="371"/>
        <v>0</v>
      </c>
      <c r="N74" s="80">
        <f t="shared" si="372"/>
        <v>0</v>
      </c>
      <c r="O74" s="80">
        <f t="shared" si="373"/>
        <v>0</v>
      </c>
      <c r="P74" s="80">
        <f t="shared" si="374"/>
        <v>0</v>
      </c>
      <c r="Q74" s="80">
        <f t="shared" si="375"/>
        <v>0</v>
      </c>
      <c r="R74" s="81"/>
      <c r="S74" s="81"/>
      <c r="T74" s="81"/>
      <c r="U74" s="82"/>
      <c r="V74">
        <f t="shared" si="376"/>
        <v>0</v>
      </c>
      <c r="W74">
        <f t="shared" si="376"/>
        <v>0</v>
      </c>
      <c r="X74">
        <f t="shared" si="376"/>
        <v>0</v>
      </c>
      <c r="Y74">
        <f t="shared" si="376"/>
        <v>0</v>
      </c>
      <c r="Z74">
        <f t="shared" si="377"/>
        <v>0</v>
      </c>
      <c r="AA74">
        <f t="shared" si="378"/>
        <v>0</v>
      </c>
      <c r="AB74">
        <f t="shared" si="379"/>
        <v>0</v>
      </c>
      <c r="AC74">
        <f t="shared" si="380"/>
        <v>0</v>
      </c>
      <c r="AD74">
        <f t="shared" si="380"/>
        <v>0</v>
      </c>
      <c r="AE74">
        <f t="shared" si="380"/>
        <v>0</v>
      </c>
      <c r="AF74">
        <f t="shared" si="380"/>
        <v>0</v>
      </c>
      <c r="AG74">
        <f t="shared" si="381"/>
        <v>0</v>
      </c>
      <c r="AH74">
        <f t="shared" si="381"/>
        <v>0</v>
      </c>
      <c r="AI74">
        <f t="shared" si="381"/>
        <v>0</v>
      </c>
      <c r="AJ74">
        <f t="shared" si="381"/>
        <v>0</v>
      </c>
      <c r="AK74">
        <f t="shared" si="382"/>
        <v>0</v>
      </c>
      <c r="AL74">
        <f t="shared" si="382"/>
        <v>0</v>
      </c>
      <c r="AM74">
        <f t="shared" si="382"/>
        <v>0</v>
      </c>
      <c r="AN74">
        <f t="shared" si="382"/>
        <v>0</v>
      </c>
      <c r="AO74">
        <f t="shared" si="383"/>
        <v>0</v>
      </c>
      <c r="AP74">
        <f t="shared" si="384"/>
        <v>0</v>
      </c>
      <c r="AR74" s="4">
        <f t="shared" ref="AR74" si="421">IF(G74=0,0,IF(OR(G72&gt;=4,G73&gt;=4)=TRUE,0,IF(J74=0,0,IF(AND(J73&gt;0,(((B74+D74)-(C73+E73))*24)&lt;$T$8)=TRUE,$T$8-(((B74+D74)-(C73+E73))*24),IF(AND(J72&gt;0,(((B74+D74)-(C72+E72))*24)&lt;$T$8)=TRUE,$T$8-(((B74+D74)-(C72+E72))*24),0)))))</f>
        <v>0</v>
      </c>
      <c r="AS74" s="4">
        <f t="shared" si="386"/>
        <v>0</v>
      </c>
      <c r="AT74">
        <f>IF(AND(G74=1,J74&gt;0)=TRUE,1,0)</f>
        <v>0</v>
      </c>
      <c r="AU74">
        <f t="shared" ref="AU74" si="422">IF(G74=2,1,0)</f>
        <v>0</v>
      </c>
      <c r="AV74">
        <f t="shared" ref="AV74" si="423">IF(G74=3,1,0)</f>
        <v>0</v>
      </c>
      <c r="AW74">
        <f t="shared" ref="AW74" si="424">IF(G74=4,1,0)</f>
        <v>0</v>
      </c>
      <c r="AX74">
        <f t="shared" ref="AX74" si="425">IF(G74=5,1,0)</f>
        <v>0</v>
      </c>
      <c r="AY74">
        <f t="shared" ref="AY74" si="426">IF(G74=6,1,0)</f>
        <v>0</v>
      </c>
      <c r="AZ74">
        <f t="shared" ref="AZ74" si="427">IF(G74=7,1,0)</f>
        <v>0</v>
      </c>
      <c r="BA74">
        <f t="shared" ref="BA74" si="428">IF(G74=8,1,0)</f>
        <v>0</v>
      </c>
      <c r="BB74">
        <f t="shared" ref="BB74" si="429">IF(G74=9,1,0)</f>
        <v>0</v>
      </c>
    </row>
    <row r="75" spans="1:57" ht="9" customHeight="1">
      <c r="A75" s="105">
        <f>B74</f>
        <v>42967</v>
      </c>
      <c r="B75" s="106">
        <f>C74</f>
        <v>42967</v>
      </c>
      <c r="C75" s="106">
        <f t="shared" si="369"/>
        <v>42967</v>
      </c>
      <c r="D75" s="107">
        <v>0</v>
      </c>
      <c r="E75" s="108">
        <f t="shared" si="420"/>
        <v>0</v>
      </c>
      <c r="F75" s="109">
        <v>0</v>
      </c>
      <c r="G75" s="110">
        <v>1</v>
      </c>
      <c r="H75" s="110"/>
      <c r="I75" s="111"/>
      <c r="J75" s="112">
        <f t="shared" si="395"/>
        <v>0</v>
      </c>
      <c r="K75" s="112">
        <f t="shared" si="396"/>
        <v>0</v>
      </c>
      <c r="L75" s="112">
        <f t="shared" si="370"/>
        <v>0</v>
      </c>
      <c r="M75" s="112">
        <f t="shared" si="371"/>
        <v>0</v>
      </c>
      <c r="N75" s="112">
        <f t="shared" si="372"/>
        <v>0</v>
      </c>
      <c r="O75" s="112">
        <f t="shared" si="373"/>
        <v>0</v>
      </c>
      <c r="P75" s="112">
        <f t="shared" si="374"/>
        <v>0</v>
      </c>
      <c r="Q75" s="112">
        <f t="shared" si="375"/>
        <v>0</v>
      </c>
      <c r="R75" s="113"/>
      <c r="S75" s="113"/>
      <c r="T75" s="113"/>
      <c r="U75" s="114"/>
      <c r="V75">
        <f t="shared" si="376"/>
        <v>0</v>
      </c>
      <c r="W75">
        <f t="shared" si="376"/>
        <v>0</v>
      </c>
      <c r="X75">
        <f t="shared" si="376"/>
        <v>0</v>
      </c>
      <c r="Y75">
        <f t="shared" si="376"/>
        <v>0</v>
      </c>
      <c r="Z75">
        <f t="shared" si="377"/>
        <v>0</v>
      </c>
      <c r="AA75">
        <f t="shared" si="378"/>
        <v>0</v>
      </c>
      <c r="AB75">
        <f t="shared" si="379"/>
        <v>0</v>
      </c>
      <c r="AC75">
        <f t="shared" si="380"/>
        <v>0</v>
      </c>
      <c r="AD75">
        <f t="shared" si="380"/>
        <v>0</v>
      </c>
      <c r="AE75">
        <f t="shared" si="380"/>
        <v>0</v>
      </c>
      <c r="AF75">
        <f t="shared" si="380"/>
        <v>0</v>
      </c>
      <c r="AG75">
        <f t="shared" si="381"/>
        <v>0</v>
      </c>
      <c r="AH75">
        <f t="shared" si="381"/>
        <v>0</v>
      </c>
      <c r="AI75">
        <f t="shared" si="381"/>
        <v>0</v>
      </c>
      <c r="AJ75">
        <f t="shared" si="381"/>
        <v>0</v>
      </c>
      <c r="AK75">
        <f t="shared" si="382"/>
        <v>0</v>
      </c>
      <c r="AL75">
        <f t="shared" si="382"/>
        <v>0</v>
      </c>
      <c r="AM75">
        <f t="shared" si="382"/>
        <v>0</v>
      </c>
      <c r="AN75">
        <f t="shared" si="382"/>
        <v>0</v>
      </c>
      <c r="AO75">
        <f t="shared" si="383"/>
        <v>0</v>
      </c>
      <c r="AP75">
        <f t="shared" si="384"/>
        <v>0</v>
      </c>
      <c r="AQ75" s="4">
        <f t="shared" ref="AQ75" si="430">IF(G75=0,0,IF(OR(G74&gt;=4,G75&gt;=4)=TRUE,0,IF(AND(J74=0,J75=0)=TRUE,0,IF((AS74+AS75)&lt;=$T$9,0,IF((AS74+AS75)&gt;$T$9,IF(J75=0,IF(((C74+E74)*24)+$T$8&gt;(B76+D74)*24,IF(((((C74+E74)*24)+$T$8)-((B76+D74)*24)-AR76)&gt;0,(((C74+E74)*24)+$T$8)-((B76+D74)*24)-AR76,IF(((C75+E75)*24)+$T$8&gt;(B76+D74)*24,IF(((((C75+E75)*24)+$T$8)-((B76+D74)*24)-AR76)&gt;0,(((C75+E75)*24)+$T$8)-((B76+D74)*24)-AR76,0))))))))))</f>
        <v>0</v>
      </c>
      <c r="AS75" s="4">
        <f t="shared" si="386"/>
        <v>0</v>
      </c>
      <c r="AT75">
        <f>IF(AT74=1,0,IF(AND(G75=1,J75&gt;0)=TRUE,1,0))</f>
        <v>0</v>
      </c>
      <c r="AU75">
        <f>IF(AU74=1,0,IF(G75=2,1,0))</f>
        <v>0</v>
      </c>
      <c r="AV75">
        <f>IF(AV74=1,0,IF(G75=3,1,0))</f>
        <v>0</v>
      </c>
      <c r="AW75">
        <f>IF(AW74=1,0,IF(G75=4,1,0))</f>
        <v>0</v>
      </c>
      <c r="AX75">
        <f>IF(AX74=1,0,IF(G75=5,1,0))</f>
        <v>0</v>
      </c>
      <c r="AY75">
        <f>IF(AY74=1,0,IF(G75=6,1,0))</f>
        <v>0</v>
      </c>
      <c r="AZ75">
        <f>IF(AZ74=1,0,IF(G75=7,1,0))</f>
        <v>0</v>
      </c>
      <c r="BA75">
        <f>IF(BA74=1,0,IF(G75=8,1,0))</f>
        <v>0</v>
      </c>
      <c r="BB75">
        <f>IF(BB74=1,0,IF(G75=9,1,0))</f>
        <v>0</v>
      </c>
      <c r="BC75">
        <f>IF(J74+J75&gt;0,BC73+1,IF(BC73&lt;=6,0,BC73-6))</f>
        <v>0</v>
      </c>
      <c r="BD75">
        <f>IF(BC75&gt;13,1,0)</f>
        <v>0</v>
      </c>
      <c r="BE75">
        <f>IF($J74+$J75&gt;0,$BC73+1,0)</f>
        <v>0</v>
      </c>
    </row>
    <row r="76" spans="1:57" ht="9" customHeight="1">
      <c r="A76" s="73">
        <f t="shared" si="398"/>
        <v>42968</v>
      </c>
      <c r="B76" s="74">
        <f>B74+1</f>
        <v>42968</v>
      </c>
      <c r="C76" s="74">
        <f t="shared" si="369"/>
        <v>42968</v>
      </c>
      <c r="D76" s="75">
        <v>0</v>
      </c>
      <c r="E76" s="76">
        <f t="shared" si="420"/>
        <v>0</v>
      </c>
      <c r="F76" s="77">
        <v>0</v>
      </c>
      <c r="G76" s="78">
        <v>1</v>
      </c>
      <c r="H76" s="78"/>
      <c r="I76" s="79"/>
      <c r="J76" s="80">
        <f t="shared" si="395"/>
        <v>0</v>
      </c>
      <c r="K76" s="80">
        <f t="shared" si="396"/>
        <v>0</v>
      </c>
      <c r="L76" s="80">
        <f t="shared" si="370"/>
        <v>0</v>
      </c>
      <c r="M76" s="80">
        <f t="shared" si="371"/>
        <v>0</v>
      </c>
      <c r="N76" s="80" t="b">
        <f t="shared" si="372"/>
        <v>0</v>
      </c>
      <c r="O76" s="80">
        <f t="shared" si="373"/>
        <v>0</v>
      </c>
      <c r="P76" s="80">
        <f t="shared" si="374"/>
        <v>0</v>
      </c>
      <c r="Q76" s="80">
        <f t="shared" si="375"/>
        <v>0</v>
      </c>
      <c r="R76" s="81"/>
      <c r="S76" s="81"/>
      <c r="T76" s="81"/>
      <c r="U76" s="82"/>
      <c r="V76">
        <f t="shared" si="376"/>
        <v>0</v>
      </c>
      <c r="W76">
        <f t="shared" si="376"/>
        <v>0</v>
      </c>
      <c r="X76" t="b">
        <f t="shared" si="376"/>
        <v>0</v>
      </c>
      <c r="Y76">
        <f t="shared" si="376"/>
        <v>0</v>
      </c>
      <c r="Z76">
        <f t="shared" si="377"/>
        <v>0</v>
      </c>
      <c r="AA76">
        <f t="shared" si="378"/>
        <v>0</v>
      </c>
      <c r="AB76">
        <f t="shared" si="379"/>
        <v>0</v>
      </c>
      <c r="AC76">
        <f t="shared" si="380"/>
        <v>0</v>
      </c>
      <c r="AD76">
        <f t="shared" si="380"/>
        <v>0</v>
      </c>
      <c r="AE76">
        <f t="shared" si="380"/>
        <v>0</v>
      </c>
      <c r="AF76">
        <f t="shared" si="380"/>
        <v>0</v>
      </c>
      <c r="AG76">
        <f t="shared" si="381"/>
        <v>0</v>
      </c>
      <c r="AH76">
        <f t="shared" si="381"/>
        <v>0</v>
      </c>
      <c r="AI76">
        <f t="shared" si="381"/>
        <v>0</v>
      </c>
      <c r="AJ76">
        <f t="shared" si="381"/>
        <v>0</v>
      </c>
      <c r="AK76">
        <f t="shared" si="382"/>
        <v>0</v>
      </c>
      <c r="AL76">
        <f t="shared" si="382"/>
        <v>0</v>
      </c>
      <c r="AM76">
        <f t="shared" si="382"/>
        <v>0</v>
      </c>
      <c r="AN76">
        <f t="shared" si="382"/>
        <v>0</v>
      </c>
      <c r="AO76">
        <f t="shared" si="383"/>
        <v>0</v>
      </c>
      <c r="AP76">
        <f t="shared" si="384"/>
        <v>0</v>
      </c>
      <c r="AR76" s="4">
        <f t="shared" ref="AR76" si="431">IF(G76=0,0,IF(OR(G74&gt;=4,G75&gt;=4)=TRUE,0,IF(J76=0,0,IF(AND(J75&gt;0,(((B76+D76)-(C75+E75))*24)&lt;$T$8)=TRUE,$T$8-(((B76+D76)-(C75+E75))*24),IF(AND(J74&gt;0,(((B76+D76)-(C74+E74))*24)&lt;$T$8)=TRUE,$T$8-(((B76+D76)-(C74+E74))*24),0)))))</f>
        <v>0</v>
      </c>
      <c r="AS76" s="4">
        <f t="shared" si="386"/>
        <v>0</v>
      </c>
      <c r="AT76">
        <f>IF(AND(G76=1,J76&gt;0)=TRUE,1,0)</f>
        <v>0</v>
      </c>
      <c r="AU76">
        <f t="shared" ref="AU76" si="432">IF(G76=2,1,0)</f>
        <v>0</v>
      </c>
      <c r="AV76">
        <f t="shared" ref="AV76" si="433">IF(G76=3,1,0)</f>
        <v>0</v>
      </c>
      <c r="AW76">
        <f t="shared" ref="AW76" si="434">IF(G76=4,1,0)</f>
        <v>0</v>
      </c>
      <c r="AX76">
        <f t="shared" ref="AX76" si="435">IF(G76=5,1,0)</f>
        <v>0</v>
      </c>
      <c r="AY76">
        <f t="shared" ref="AY76" si="436">IF(G76=6,1,0)</f>
        <v>0</v>
      </c>
      <c r="AZ76">
        <f t="shared" ref="AZ76" si="437">IF(G76=7,1,0)</f>
        <v>0</v>
      </c>
      <c r="BA76">
        <f t="shared" ref="BA76" si="438">IF(G76=8,1,0)</f>
        <v>0</v>
      </c>
      <c r="BB76">
        <f t="shared" ref="BB76" si="439">IF(G76=9,1,0)</f>
        <v>0</v>
      </c>
    </row>
    <row r="77" spans="1:57" ht="9" customHeight="1">
      <c r="A77" s="105">
        <f>B76</f>
        <v>42968</v>
      </c>
      <c r="B77" s="106">
        <f>C76</f>
        <v>42968</v>
      </c>
      <c r="C77" s="106">
        <f t="shared" si="369"/>
        <v>42968</v>
      </c>
      <c r="D77" s="107">
        <v>0</v>
      </c>
      <c r="E77" s="108">
        <f t="shared" si="420"/>
        <v>0</v>
      </c>
      <c r="F77" s="109">
        <v>0</v>
      </c>
      <c r="G77" s="110">
        <v>1</v>
      </c>
      <c r="H77" s="110"/>
      <c r="I77" s="111"/>
      <c r="J77" s="112">
        <f t="shared" si="395"/>
        <v>0</v>
      </c>
      <c r="K77" s="112">
        <f t="shared" si="396"/>
        <v>0</v>
      </c>
      <c r="L77" s="112">
        <f t="shared" si="370"/>
        <v>0</v>
      </c>
      <c r="M77" s="112">
        <f t="shared" si="371"/>
        <v>0</v>
      </c>
      <c r="N77" s="112" t="b">
        <f t="shared" si="372"/>
        <v>0</v>
      </c>
      <c r="O77" s="112">
        <f t="shared" si="373"/>
        <v>0</v>
      </c>
      <c r="P77" s="112">
        <f t="shared" si="374"/>
        <v>0</v>
      </c>
      <c r="Q77" s="112">
        <f t="shared" si="375"/>
        <v>0</v>
      </c>
      <c r="R77" s="113"/>
      <c r="S77" s="113"/>
      <c r="T77" s="113"/>
      <c r="U77" s="114"/>
      <c r="V77">
        <f t="shared" si="376"/>
        <v>0</v>
      </c>
      <c r="W77">
        <f t="shared" si="376"/>
        <v>0</v>
      </c>
      <c r="X77" t="b">
        <f t="shared" si="376"/>
        <v>0</v>
      </c>
      <c r="Y77">
        <f t="shared" si="376"/>
        <v>0</v>
      </c>
      <c r="Z77">
        <f t="shared" si="377"/>
        <v>0</v>
      </c>
      <c r="AA77">
        <f t="shared" si="378"/>
        <v>0</v>
      </c>
      <c r="AB77">
        <f t="shared" si="379"/>
        <v>0</v>
      </c>
      <c r="AC77">
        <f t="shared" si="380"/>
        <v>0</v>
      </c>
      <c r="AD77">
        <f t="shared" si="380"/>
        <v>0</v>
      </c>
      <c r="AE77">
        <f t="shared" si="380"/>
        <v>0</v>
      </c>
      <c r="AF77">
        <f t="shared" si="380"/>
        <v>0</v>
      </c>
      <c r="AG77">
        <f t="shared" si="381"/>
        <v>0</v>
      </c>
      <c r="AH77">
        <f t="shared" si="381"/>
        <v>0</v>
      </c>
      <c r="AI77">
        <f t="shared" si="381"/>
        <v>0</v>
      </c>
      <c r="AJ77">
        <f t="shared" si="381"/>
        <v>0</v>
      </c>
      <c r="AK77">
        <f t="shared" si="382"/>
        <v>0</v>
      </c>
      <c r="AL77">
        <f t="shared" si="382"/>
        <v>0</v>
      </c>
      <c r="AM77">
        <f t="shared" si="382"/>
        <v>0</v>
      </c>
      <c r="AN77">
        <f t="shared" si="382"/>
        <v>0</v>
      </c>
      <c r="AO77">
        <f t="shared" si="383"/>
        <v>0</v>
      </c>
      <c r="AP77">
        <f t="shared" si="384"/>
        <v>0</v>
      </c>
      <c r="AQ77" s="4">
        <f t="shared" ref="AQ77" si="440">IF(G77=0,0,IF(OR(G76&gt;=4,G77&gt;=4)=TRUE,0,IF(AND(J76=0,J77=0)=TRUE,0,IF((AS76+AS77)&lt;=$T$9,0,IF((AS76+AS77)&gt;$T$9,IF(J77=0,IF(((C76+E76)*24)+$T$8&gt;(B78+D76)*24,IF(((((C76+E76)*24)+$T$8)-((B78+D76)*24)-AR78)&gt;0,(((C76+E76)*24)+$T$8)-((B78+D76)*24)-AR78,IF(((C77+E77)*24)+$T$8&gt;(B78+D76)*24,IF(((((C77+E77)*24)+$T$8)-((B78+D76)*24)-AR78)&gt;0,(((C77+E77)*24)+$T$8)-((B78+D76)*24)-AR78,0))))))))))</f>
        <v>0</v>
      </c>
      <c r="AS77" s="4">
        <f t="shared" si="386"/>
        <v>0</v>
      </c>
      <c r="AT77">
        <f>IF(AT76=1,0,IF(AND(G77=1,J77&gt;0)=TRUE,1,0))</f>
        <v>0</v>
      </c>
      <c r="AU77">
        <f>IF(AU76=1,0,IF(G77=2,1,0))</f>
        <v>0</v>
      </c>
      <c r="AV77">
        <f>IF(AV76=1,0,IF(G77=3,1,0))</f>
        <v>0</v>
      </c>
      <c r="AW77">
        <f>IF(AW76=1,0,IF(G77=4,1,0))</f>
        <v>0</v>
      </c>
      <c r="AX77">
        <f>IF(AX76=1,0,IF(G77=5,1,0))</f>
        <v>0</v>
      </c>
      <c r="AY77">
        <f>IF(AY76=1,0,IF(G77=6,1,0))</f>
        <v>0</v>
      </c>
      <c r="AZ77">
        <f>IF(AZ76=1,0,IF(G77=7,1,0))</f>
        <v>0</v>
      </c>
      <c r="BA77">
        <f>IF(BA76=1,0,IF(G77=8,1,0))</f>
        <v>0</v>
      </c>
      <c r="BB77">
        <f>IF(BB76=1,0,IF(G77=9,1,0))</f>
        <v>0</v>
      </c>
      <c r="BC77">
        <f>IF(J76+J77&gt;0,BC75+1,IF(BC75&lt;=6,0,BC75-6))</f>
        <v>0</v>
      </c>
      <c r="BD77">
        <f>IF(BC77&gt;13,1,0)</f>
        <v>0</v>
      </c>
      <c r="BE77">
        <f>IF($J76+$J77&gt;0,$BC75+1,0)</f>
        <v>0</v>
      </c>
    </row>
    <row r="78" spans="1:57" ht="9" customHeight="1">
      <c r="A78" s="73">
        <f t="shared" si="398"/>
        <v>42969</v>
      </c>
      <c r="B78" s="74">
        <f>B76+1</f>
        <v>42969</v>
      </c>
      <c r="C78" s="74">
        <f t="shared" si="369"/>
        <v>42969</v>
      </c>
      <c r="D78" s="75">
        <v>0</v>
      </c>
      <c r="E78" s="76">
        <f t="shared" si="420"/>
        <v>0</v>
      </c>
      <c r="F78" s="77">
        <v>0</v>
      </c>
      <c r="G78" s="78">
        <v>1</v>
      </c>
      <c r="H78" s="78"/>
      <c r="I78" s="79"/>
      <c r="J78" s="80">
        <f t="shared" si="395"/>
        <v>0</v>
      </c>
      <c r="K78" s="80">
        <f t="shared" si="396"/>
        <v>0</v>
      </c>
      <c r="L78" s="80">
        <f t="shared" si="370"/>
        <v>0</v>
      </c>
      <c r="M78" s="80">
        <f t="shared" si="371"/>
        <v>0</v>
      </c>
      <c r="N78" s="80" t="b">
        <f t="shared" si="372"/>
        <v>0</v>
      </c>
      <c r="O78" s="80">
        <f t="shared" si="373"/>
        <v>0</v>
      </c>
      <c r="P78" s="80">
        <f t="shared" si="374"/>
        <v>0</v>
      </c>
      <c r="Q78" s="80">
        <f t="shared" si="375"/>
        <v>0</v>
      </c>
      <c r="R78" s="81"/>
      <c r="S78" s="81"/>
      <c r="T78" s="81"/>
      <c r="U78" s="82"/>
      <c r="V78">
        <f t="shared" si="376"/>
        <v>0</v>
      </c>
      <c r="W78">
        <f t="shared" si="376"/>
        <v>0</v>
      </c>
      <c r="X78" t="b">
        <f t="shared" si="376"/>
        <v>0</v>
      </c>
      <c r="Y78">
        <f t="shared" si="376"/>
        <v>0</v>
      </c>
      <c r="Z78">
        <f t="shared" si="377"/>
        <v>0</v>
      </c>
      <c r="AA78">
        <f t="shared" si="378"/>
        <v>0</v>
      </c>
      <c r="AB78">
        <f t="shared" si="379"/>
        <v>0</v>
      </c>
      <c r="AC78">
        <f t="shared" si="380"/>
        <v>0</v>
      </c>
      <c r="AD78">
        <f t="shared" si="380"/>
        <v>0</v>
      </c>
      <c r="AE78">
        <f t="shared" si="380"/>
        <v>0</v>
      </c>
      <c r="AF78">
        <f t="shared" si="380"/>
        <v>0</v>
      </c>
      <c r="AG78">
        <f t="shared" si="381"/>
        <v>0</v>
      </c>
      <c r="AH78">
        <f t="shared" si="381"/>
        <v>0</v>
      </c>
      <c r="AI78">
        <f t="shared" si="381"/>
        <v>0</v>
      </c>
      <c r="AJ78">
        <f t="shared" si="381"/>
        <v>0</v>
      </c>
      <c r="AK78">
        <f t="shared" si="382"/>
        <v>0</v>
      </c>
      <c r="AL78">
        <f t="shared" si="382"/>
        <v>0</v>
      </c>
      <c r="AM78">
        <f t="shared" si="382"/>
        <v>0</v>
      </c>
      <c r="AN78">
        <f t="shared" si="382"/>
        <v>0</v>
      </c>
      <c r="AO78">
        <f t="shared" si="383"/>
        <v>0</v>
      </c>
      <c r="AP78">
        <f t="shared" si="384"/>
        <v>0</v>
      </c>
      <c r="AR78" s="4">
        <f t="shared" ref="AR78" si="441">IF(G78=0,0,IF(OR(G76&gt;=4,G77&gt;=4)=TRUE,0,IF(J78=0,0,IF(AND(J77&gt;0,(((B78+D78)-(C77+E77))*24)&lt;$T$8)=TRUE,$T$8-(((B78+D78)-(C77+E77))*24),IF(AND(J76&gt;0,(((B78+D78)-(C76+E76))*24)&lt;$T$8)=TRUE,$T$8-(((B78+D78)-(C76+E76))*24),0)))))</f>
        <v>0</v>
      </c>
      <c r="AS78" s="4">
        <f t="shared" si="386"/>
        <v>0</v>
      </c>
      <c r="AT78">
        <f>IF(AND(G78=1,J78&gt;0)=TRUE,1,0)</f>
        <v>0</v>
      </c>
      <c r="AU78">
        <f t="shared" ref="AU78" si="442">IF(G78=2,1,0)</f>
        <v>0</v>
      </c>
      <c r="AV78">
        <f t="shared" ref="AV78" si="443">IF(G78=3,1,0)</f>
        <v>0</v>
      </c>
      <c r="AW78">
        <f t="shared" ref="AW78" si="444">IF(G78=4,1,0)</f>
        <v>0</v>
      </c>
      <c r="AX78">
        <f t="shared" ref="AX78" si="445">IF(G78=5,1,0)</f>
        <v>0</v>
      </c>
      <c r="AY78">
        <f t="shared" ref="AY78" si="446">IF(G78=6,1,0)</f>
        <v>0</v>
      </c>
      <c r="AZ78">
        <f t="shared" ref="AZ78" si="447">IF(G78=7,1,0)</f>
        <v>0</v>
      </c>
      <c r="BA78">
        <f t="shared" ref="BA78" si="448">IF(G78=8,1,0)</f>
        <v>0</v>
      </c>
      <c r="BB78">
        <f t="shared" ref="BB78" si="449">IF(G78=9,1,0)</f>
        <v>0</v>
      </c>
    </row>
    <row r="79" spans="1:57" ht="9" customHeight="1">
      <c r="A79" s="105">
        <f>B78</f>
        <v>42969</v>
      </c>
      <c r="B79" s="106">
        <f>C78</f>
        <v>42969</v>
      </c>
      <c r="C79" s="106">
        <f t="shared" si="369"/>
        <v>42969</v>
      </c>
      <c r="D79" s="107">
        <v>0</v>
      </c>
      <c r="E79" s="108">
        <f t="shared" si="420"/>
        <v>0</v>
      </c>
      <c r="F79" s="109">
        <v>0</v>
      </c>
      <c r="G79" s="110">
        <v>1</v>
      </c>
      <c r="H79" s="110"/>
      <c r="I79" s="111"/>
      <c r="J79" s="112">
        <f t="shared" si="395"/>
        <v>0</v>
      </c>
      <c r="K79" s="112">
        <f t="shared" si="396"/>
        <v>0</v>
      </c>
      <c r="L79" s="112">
        <f t="shared" si="370"/>
        <v>0</v>
      </c>
      <c r="M79" s="112">
        <f t="shared" si="371"/>
        <v>0</v>
      </c>
      <c r="N79" s="112" t="b">
        <f t="shared" si="372"/>
        <v>0</v>
      </c>
      <c r="O79" s="112">
        <f t="shared" si="373"/>
        <v>0</v>
      </c>
      <c r="P79" s="112">
        <f t="shared" si="374"/>
        <v>0</v>
      </c>
      <c r="Q79" s="112">
        <f t="shared" si="375"/>
        <v>0</v>
      </c>
      <c r="R79" s="113"/>
      <c r="S79" s="113"/>
      <c r="T79" s="113"/>
      <c r="U79" s="114"/>
      <c r="V79">
        <f t="shared" si="376"/>
        <v>0</v>
      </c>
      <c r="W79">
        <f t="shared" si="376"/>
        <v>0</v>
      </c>
      <c r="X79" t="b">
        <f t="shared" si="376"/>
        <v>0</v>
      </c>
      <c r="Y79">
        <f t="shared" si="376"/>
        <v>0</v>
      </c>
      <c r="Z79">
        <f t="shared" si="377"/>
        <v>0</v>
      </c>
      <c r="AA79">
        <f t="shared" si="378"/>
        <v>0</v>
      </c>
      <c r="AB79">
        <f t="shared" si="379"/>
        <v>0</v>
      </c>
      <c r="AC79">
        <f t="shared" si="380"/>
        <v>0</v>
      </c>
      <c r="AD79">
        <f t="shared" si="380"/>
        <v>0</v>
      </c>
      <c r="AE79">
        <f t="shared" si="380"/>
        <v>0</v>
      </c>
      <c r="AF79">
        <f t="shared" si="380"/>
        <v>0</v>
      </c>
      <c r="AG79">
        <f t="shared" si="381"/>
        <v>0</v>
      </c>
      <c r="AH79">
        <f t="shared" si="381"/>
        <v>0</v>
      </c>
      <c r="AI79">
        <f t="shared" si="381"/>
        <v>0</v>
      </c>
      <c r="AJ79">
        <f t="shared" si="381"/>
        <v>0</v>
      </c>
      <c r="AK79">
        <f t="shared" si="382"/>
        <v>0</v>
      </c>
      <c r="AL79">
        <f t="shared" si="382"/>
        <v>0</v>
      </c>
      <c r="AM79">
        <f t="shared" si="382"/>
        <v>0</v>
      </c>
      <c r="AN79">
        <f t="shared" si="382"/>
        <v>0</v>
      </c>
      <c r="AO79">
        <f t="shared" si="383"/>
        <v>0</v>
      </c>
      <c r="AP79">
        <f t="shared" si="384"/>
        <v>0</v>
      </c>
      <c r="AQ79" s="4">
        <f t="shared" ref="AQ79" si="450">IF(G79=0,0,IF(OR(G78&gt;=4,G79&gt;=4)=TRUE,0,IF(AND(J78=0,J79=0)=TRUE,0,IF((AS78+AS79)&lt;=$T$9,0,IF((AS78+AS79)&gt;$T$9,IF(J79=0,IF(((C78+E78)*24)+$T$8&gt;(B80+D78)*24,IF(((((C78+E78)*24)+$T$8)-((B80+D78)*24)-AR80)&gt;0,(((C78+E78)*24)+$T$8)-((B80+D78)*24)-AR80,IF(((C79+E79)*24)+$T$8&gt;(B80+D78)*24,IF(((((C79+E79)*24)+$T$8)-((B80+D78)*24)-AR80)&gt;0,(((C79+E79)*24)+$T$8)-((B80+D78)*24)-AR80,0))))))))))</f>
        <v>0</v>
      </c>
      <c r="AS79" s="4">
        <f t="shared" si="386"/>
        <v>0</v>
      </c>
      <c r="AT79">
        <f>IF(AT78=1,0,IF(AND(G79=1,J79&gt;0)=TRUE,1,0))</f>
        <v>0</v>
      </c>
      <c r="AU79">
        <f>IF(AU78=1,0,IF(G79=2,1,0))</f>
        <v>0</v>
      </c>
      <c r="AV79">
        <f>IF(AV78=1,0,IF(G79=3,1,0))</f>
        <v>0</v>
      </c>
      <c r="AW79">
        <f>IF(AW78=1,0,IF(G79=4,1,0))</f>
        <v>0</v>
      </c>
      <c r="AX79">
        <f>IF(AX78=1,0,IF(G79=5,1,0))</f>
        <v>0</v>
      </c>
      <c r="AY79">
        <f>IF(AY78=1,0,IF(G79=6,1,0))</f>
        <v>0</v>
      </c>
      <c r="AZ79">
        <f>IF(AZ78=1,0,IF(G79=7,1,0))</f>
        <v>0</v>
      </c>
      <c r="BA79">
        <f>IF(BA78=1,0,IF(G79=8,1,0))</f>
        <v>0</v>
      </c>
      <c r="BB79">
        <f>IF(BB78=1,0,IF(G79=9,1,0))</f>
        <v>0</v>
      </c>
      <c r="BC79">
        <f>IF(J78+J79&gt;0,BC77+1,IF(BC77&lt;=6,0,BC77-6))</f>
        <v>0</v>
      </c>
      <c r="BD79">
        <f>IF(BC79&gt;13,1,0)</f>
        <v>0</v>
      </c>
      <c r="BE79">
        <f>IF($J78+$J79&gt;0,$BC77+1,0)</f>
        <v>0</v>
      </c>
    </row>
    <row r="80" spans="1:57" ht="9" customHeight="1">
      <c r="A80" s="73">
        <f t="shared" ref="A80" si="451">B80</f>
        <v>42970</v>
      </c>
      <c r="B80" s="74">
        <f>B78+1</f>
        <v>42970</v>
      </c>
      <c r="C80" s="74">
        <f t="shared" si="369"/>
        <v>42970</v>
      </c>
      <c r="D80" s="75">
        <v>0</v>
      </c>
      <c r="E80" s="76">
        <f t="shared" si="420"/>
        <v>0</v>
      </c>
      <c r="F80" s="77">
        <v>0</v>
      </c>
      <c r="G80" s="78">
        <v>1</v>
      </c>
      <c r="H80" s="78"/>
      <c r="I80" s="79"/>
      <c r="J80" s="80">
        <f t="shared" si="395"/>
        <v>0</v>
      </c>
      <c r="K80" s="80">
        <f t="shared" si="396"/>
        <v>0</v>
      </c>
      <c r="L80" s="80">
        <f t="shared" si="370"/>
        <v>0</v>
      </c>
      <c r="M80" s="80">
        <f t="shared" si="371"/>
        <v>0</v>
      </c>
      <c r="N80" s="80" t="b">
        <f t="shared" si="372"/>
        <v>0</v>
      </c>
      <c r="O80" s="80">
        <f t="shared" si="373"/>
        <v>0</v>
      </c>
      <c r="P80" s="80">
        <f t="shared" si="374"/>
        <v>0</v>
      </c>
      <c r="Q80" s="80">
        <f t="shared" si="375"/>
        <v>0</v>
      </c>
      <c r="R80" s="81"/>
      <c r="S80" s="81"/>
      <c r="T80" s="81"/>
      <c r="U80" s="82"/>
      <c r="V80">
        <f t="shared" si="376"/>
        <v>0</v>
      </c>
      <c r="W80">
        <f t="shared" si="376"/>
        <v>0</v>
      </c>
      <c r="X80" t="b">
        <f t="shared" si="376"/>
        <v>0</v>
      </c>
      <c r="Y80">
        <f t="shared" si="376"/>
        <v>0</v>
      </c>
      <c r="Z80">
        <f t="shared" si="377"/>
        <v>0</v>
      </c>
      <c r="AA80">
        <f t="shared" si="378"/>
        <v>0</v>
      </c>
      <c r="AB80">
        <f t="shared" si="379"/>
        <v>0</v>
      </c>
      <c r="AC80">
        <f t="shared" si="380"/>
        <v>0</v>
      </c>
      <c r="AD80">
        <f t="shared" si="380"/>
        <v>0</v>
      </c>
      <c r="AE80">
        <f t="shared" si="380"/>
        <v>0</v>
      </c>
      <c r="AF80">
        <f t="shared" si="380"/>
        <v>0</v>
      </c>
      <c r="AG80">
        <f t="shared" si="381"/>
        <v>0</v>
      </c>
      <c r="AH80">
        <f t="shared" si="381"/>
        <v>0</v>
      </c>
      <c r="AI80">
        <f t="shared" si="381"/>
        <v>0</v>
      </c>
      <c r="AJ80">
        <f t="shared" si="381"/>
        <v>0</v>
      </c>
      <c r="AK80">
        <f t="shared" si="382"/>
        <v>0</v>
      </c>
      <c r="AL80">
        <f t="shared" si="382"/>
        <v>0</v>
      </c>
      <c r="AM80">
        <f t="shared" si="382"/>
        <v>0</v>
      </c>
      <c r="AN80">
        <f t="shared" si="382"/>
        <v>0</v>
      </c>
      <c r="AO80">
        <f t="shared" si="383"/>
        <v>0</v>
      </c>
      <c r="AP80">
        <f t="shared" si="384"/>
        <v>0</v>
      </c>
      <c r="AR80" s="4">
        <f t="shared" ref="AR80" si="452">IF(G80=0,0,IF(OR(G78&gt;=4,G79&gt;=4)=TRUE,0,IF(J80=0,0,IF(AND(J79&gt;0,(((B80+D80)-(C79+E79))*24)&lt;$T$8)=TRUE,$T$8-(((B80+D80)-(C79+E79))*24),IF(AND(J78&gt;0,(((B80+D80)-(C78+E78))*24)&lt;$T$8)=TRUE,$T$8-(((B80+D80)-(C78+E78))*24),0)))))</f>
        <v>0</v>
      </c>
      <c r="AS80" s="4">
        <f t="shared" si="386"/>
        <v>0</v>
      </c>
      <c r="AT80">
        <f>IF(AND(G80=1,J80&gt;0)=TRUE,1,0)</f>
        <v>0</v>
      </c>
      <c r="AU80">
        <f t="shared" ref="AU80" si="453">IF(G80=2,1,0)</f>
        <v>0</v>
      </c>
      <c r="AV80">
        <f t="shared" ref="AV80" si="454">IF(G80=3,1,0)</f>
        <v>0</v>
      </c>
      <c r="AW80">
        <f t="shared" ref="AW80" si="455">IF(G80=4,1,0)</f>
        <v>0</v>
      </c>
      <c r="AX80">
        <f t="shared" ref="AX80" si="456">IF(G80=5,1,0)</f>
        <v>0</v>
      </c>
      <c r="AY80">
        <f t="shared" ref="AY80" si="457">IF(G80=6,1,0)</f>
        <v>0</v>
      </c>
      <c r="AZ80">
        <f t="shared" ref="AZ80" si="458">IF(G80=7,1,0)</f>
        <v>0</v>
      </c>
      <c r="BA80">
        <f t="shared" ref="BA80" si="459">IF(G80=8,1,0)</f>
        <v>0</v>
      </c>
      <c r="BB80">
        <f t="shared" ref="BB80" si="460">IF(G80=9,1,0)</f>
        <v>0</v>
      </c>
    </row>
    <row r="81" spans="1:57" ht="9" customHeight="1">
      <c r="A81" s="83">
        <f>B80</f>
        <v>42970</v>
      </c>
      <c r="B81" s="84">
        <f>C80</f>
        <v>42970</v>
      </c>
      <c r="C81" s="84">
        <f t="shared" si="369"/>
        <v>42970</v>
      </c>
      <c r="D81" s="85">
        <v>0</v>
      </c>
      <c r="E81" s="86">
        <f t="shared" si="420"/>
        <v>0</v>
      </c>
      <c r="F81" s="87">
        <v>0</v>
      </c>
      <c r="G81" s="88">
        <v>1</v>
      </c>
      <c r="H81" s="88"/>
      <c r="I81" s="89"/>
      <c r="J81" s="90">
        <f t="shared" si="395"/>
        <v>0</v>
      </c>
      <c r="K81" s="90">
        <f t="shared" si="396"/>
        <v>0</v>
      </c>
      <c r="L81" s="90">
        <f t="shared" si="370"/>
        <v>0</v>
      </c>
      <c r="M81" s="90">
        <f t="shared" si="371"/>
        <v>0</v>
      </c>
      <c r="N81" s="90" t="b">
        <f t="shared" si="372"/>
        <v>0</v>
      </c>
      <c r="O81" s="90">
        <f t="shared" si="373"/>
        <v>0</v>
      </c>
      <c r="P81" s="90">
        <f t="shared" si="374"/>
        <v>0</v>
      </c>
      <c r="Q81" s="90">
        <f t="shared" si="375"/>
        <v>0</v>
      </c>
      <c r="R81" s="91"/>
      <c r="S81" s="91"/>
      <c r="T81" s="91"/>
      <c r="U81" s="92"/>
      <c r="V81">
        <f t="shared" si="376"/>
        <v>0</v>
      </c>
      <c r="W81">
        <f t="shared" si="376"/>
        <v>0</v>
      </c>
      <c r="X81" t="b">
        <f t="shared" si="376"/>
        <v>0</v>
      </c>
      <c r="Y81">
        <f t="shared" si="376"/>
        <v>0</v>
      </c>
      <c r="Z81">
        <f t="shared" si="377"/>
        <v>0</v>
      </c>
      <c r="AA81">
        <f t="shared" si="378"/>
        <v>0</v>
      </c>
      <c r="AB81">
        <f t="shared" si="379"/>
        <v>0</v>
      </c>
      <c r="AC81">
        <f t="shared" si="380"/>
        <v>0</v>
      </c>
      <c r="AD81">
        <f t="shared" si="380"/>
        <v>0</v>
      </c>
      <c r="AE81">
        <f t="shared" si="380"/>
        <v>0</v>
      </c>
      <c r="AF81">
        <f t="shared" si="380"/>
        <v>0</v>
      </c>
      <c r="AG81">
        <f t="shared" si="381"/>
        <v>0</v>
      </c>
      <c r="AH81">
        <f t="shared" si="381"/>
        <v>0</v>
      </c>
      <c r="AI81">
        <f t="shared" si="381"/>
        <v>0</v>
      </c>
      <c r="AJ81">
        <f t="shared" si="381"/>
        <v>0</v>
      </c>
      <c r="AK81">
        <f t="shared" si="382"/>
        <v>0</v>
      </c>
      <c r="AL81">
        <f t="shared" si="382"/>
        <v>0</v>
      </c>
      <c r="AM81">
        <f t="shared" si="382"/>
        <v>0</v>
      </c>
      <c r="AN81">
        <f t="shared" si="382"/>
        <v>0</v>
      </c>
      <c r="AO81">
        <f t="shared" si="383"/>
        <v>0</v>
      </c>
      <c r="AP81">
        <f t="shared" si="384"/>
        <v>0</v>
      </c>
      <c r="AQ81" s="4">
        <f t="shared" ref="AQ81" si="461">IF(G81=0,0,IF(OR(G80&gt;=4,G81&gt;=4)=TRUE,0,IF(AND(J80=0,J81=0)=TRUE,0,IF((AS80+AS81)&lt;=$T$9,0,IF((AS80+AS81)&gt;$T$9,IF(J81=0,IF(((C80+E80)*24)+$T$8&gt;(B82+D80)*24,IF(((((C80+E80)*24)+$T$8)-((B82+D80)*24)-AR82)&gt;0,(((C80+E80)*24)+$T$8)-((B82+D80)*24)-AR82,IF(((C81+E81)*24)+$T$8&gt;(B82+D80)*24,IF(((((C81+E81)*24)+$T$8)-((B82+D80)*24)-AR82)&gt;0,(((C81+E81)*24)+$T$8)-((B82+D80)*24)-AR82,0))))))))))</f>
        <v>0</v>
      </c>
      <c r="AS81" s="4">
        <f t="shared" si="386"/>
        <v>0</v>
      </c>
      <c r="AT81">
        <f>IF(AT80=1,0,IF(AND(G81=1,J81&gt;0)=TRUE,1,0))</f>
        <v>0</v>
      </c>
      <c r="AU81">
        <f>IF(AU80=1,0,IF(G81=2,1,0))</f>
        <v>0</v>
      </c>
      <c r="AV81">
        <f>IF(AV80=1,0,IF(G81=3,1,0))</f>
        <v>0</v>
      </c>
      <c r="AW81">
        <f>IF(AW80=1,0,IF(G81=4,1,0))</f>
        <v>0</v>
      </c>
      <c r="AX81">
        <f>IF(AX80=1,0,IF(G81=5,1,0))</f>
        <v>0</v>
      </c>
      <c r="AY81">
        <f>IF(AY80=1,0,IF(G81=6,1,0))</f>
        <v>0</v>
      </c>
      <c r="AZ81">
        <f>IF(AZ80=1,0,IF(G81=7,1,0))</f>
        <v>0</v>
      </c>
      <c r="BA81">
        <f>IF(BA80=1,0,IF(G81=8,1,0))</f>
        <v>0</v>
      </c>
      <c r="BB81">
        <f>IF(BB80=1,0,IF(G81=9,1,0))</f>
        <v>0</v>
      </c>
      <c r="BC81">
        <f>IF(J80+J81&gt;0,BC79+1,IF(BC79&lt;=6,0,BC79-6))</f>
        <v>0</v>
      </c>
      <c r="BD81">
        <f>IF(BC81&gt;13,1,0)</f>
        <v>0</v>
      </c>
      <c r="BE81">
        <f>IF($J80+$J81&gt;0,$BC79+1,0)</f>
        <v>0</v>
      </c>
    </row>
    <row r="82" spans="1:57" ht="9" customHeight="1">
      <c r="A82" s="73">
        <f>B82</f>
        <v>42971</v>
      </c>
      <c r="B82" s="74">
        <f>B80+1</f>
        <v>42971</v>
      </c>
      <c r="C82" s="74">
        <f t="shared" ref="C82:C95" si="462">B82+F82</f>
        <v>42971</v>
      </c>
      <c r="D82" s="75">
        <v>0</v>
      </c>
      <c r="E82" s="76">
        <f t="shared" ref="E82:E95" si="463">D82</f>
        <v>0</v>
      </c>
      <c r="F82" s="77">
        <v>0</v>
      </c>
      <c r="G82" s="78">
        <v>1</v>
      </c>
      <c r="H82" s="78"/>
      <c r="I82" s="79"/>
      <c r="J82" s="80">
        <f>((C82+E82)-(B82+D82))*24</f>
        <v>0</v>
      </c>
      <c r="K82" s="80">
        <f>IF(OR(G82=4,G82&gt;=8)=TRUE,0,J82)</f>
        <v>0</v>
      </c>
      <c r="L82" s="80">
        <f t="shared" ref="L82:L95" si="464">IF(J82-(O82+N82+M82+P82+Q82)&lt;0,0,J82-(O82+N82+M82+P82+Q82))</f>
        <v>0</v>
      </c>
      <c r="M82" s="80">
        <f t="shared" ref="M82:M95" si="465">IF(Q82+P82&gt;0,0,IF(K82-J82&gt;$O$9,0,IF((B82+D82)&gt;(B82+$O$2),J82-O82-N82,IF(((((C82+E82)*24)-((B82+$O$2)*24)))-O82-N82&gt;0,((((C82+E82)*24)-((B82+$O$2)*24)))-O82-N82,0))))</f>
        <v>0</v>
      </c>
      <c r="N82" s="80" t="b">
        <f t="shared" ref="N82:N95" si="466">IF(Q82+P82&gt;0,0,IF(K82-J82&gt;$O$9,0,IF(WEEKDAY(A82,2)&gt;5,J82-O82,IF((B82+D82)&gt;(B82+$O$3),J82-O82,IF(((C82+E82)&gt;(B82+$O$3)),IF(((((C82+E82)-(B82+$O$3))*24)-O82)&gt;0,(((C82+E82)-(B82+$O$3))*24)-O82,0))))))</f>
        <v>0</v>
      </c>
      <c r="O82" s="80">
        <f t="shared" ref="O82:O95" si="467">IF(Q82+P82&gt;0,0,IF((K82-J82)&gt;=$O$9,J82,IF(K82&gt;$O$9,K82-$O$9,0)))</f>
        <v>0</v>
      </c>
      <c r="P82" s="80">
        <f t="shared" ref="P82:P95" si="468">IF(G82=2,J82,0)</f>
        <v>0</v>
      </c>
      <c r="Q82" s="80">
        <f t="shared" ref="Q82:Q95" si="469">IF(G82=3,J82,0)</f>
        <v>0</v>
      </c>
      <c r="R82" s="81"/>
      <c r="S82" s="81"/>
      <c r="T82" s="81"/>
      <c r="U82" s="103"/>
      <c r="V82">
        <f t="shared" ref="V82:Y95" si="470">IF($G82=1,L82,0)</f>
        <v>0</v>
      </c>
      <c r="W82">
        <f t="shared" si="470"/>
        <v>0</v>
      </c>
      <c r="X82" t="b">
        <f t="shared" si="470"/>
        <v>0</v>
      </c>
      <c r="Y82">
        <f t="shared" si="470"/>
        <v>0</v>
      </c>
      <c r="Z82">
        <f t="shared" ref="Z82:Z95" si="471">IF($G82=2,P82,0)</f>
        <v>0</v>
      </c>
      <c r="AA82">
        <f t="shared" ref="AA82:AA95" si="472">IF($G82=3,Q82,0)</f>
        <v>0</v>
      </c>
      <c r="AB82">
        <f t="shared" ref="AB82:AB95" si="473">IF($G82=4,H82,0)</f>
        <v>0</v>
      </c>
      <c r="AC82">
        <f t="shared" ref="AC82:AF95" si="474">IF($G82=5,L82,0)</f>
        <v>0</v>
      </c>
      <c r="AD82">
        <f t="shared" si="474"/>
        <v>0</v>
      </c>
      <c r="AE82">
        <f t="shared" si="474"/>
        <v>0</v>
      </c>
      <c r="AF82">
        <f t="shared" si="474"/>
        <v>0</v>
      </c>
      <c r="AG82">
        <f t="shared" ref="AG82:AJ95" si="475">IF($G82=6,L82,0)</f>
        <v>0</v>
      </c>
      <c r="AH82">
        <f t="shared" si="475"/>
        <v>0</v>
      </c>
      <c r="AI82">
        <f t="shared" si="475"/>
        <v>0</v>
      </c>
      <c r="AJ82">
        <f t="shared" si="475"/>
        <v>0</v>
      </c>
      <c r="AK82">
        <f t="shared" ref="AK82:AN95" si="476">IF($G82=7,L82,0)</f>
        <v>0</v>
      </c>
      <c r="AL82">
        <f t="shared" si="476"/>
        <v>0</v>
      </c>
      <c r="AM82">
        <f t="shared" si="476"/>
        <v>0</v>
      </c>
      <c r="AN82">
        <f t="shared" si="476"/>
        <v>0</v>
      </c>
      <c r="AO82">
        <f t="shared" ref="AO82:AO95" si="477">IF($G82=8,H82,0)</f>
        <v>0</v>
      </c>
      <c r="AP82">
        <f t="shared" ref="AP82:AP95" si="478">IF($G82=9,H82,0)</f>
        <v>0</v>
      </c>
      <c r="AR82" s="4">
        <f t="shared" ref="AR82" si="479">IF(G82=0,0,IF(OR(G80&gt;=4,G81&gt;=4)=TRUE,0,IF(J82=0,0,IF(AND(J81&gt;0,(((B82+D82)-(C81+E81))*24)&lt;$T$8)=TRUE,$T$8-(((B82+D82)-(C81+E81))*24),IF(AND(J80&gt;0,(((B82+D82)-(C80+E80))*24)&lt;$T$8)=TRUE,$T$8-(((B82+D82)-(C80+E80))*24),0)))))</f>
        <v>0</v>
      </c>
      <c r="AS82" s="4">
        <f t="shared" ref="AS82:AS95" si="480">IF(AND(G82&gt;=1,G82&lt;=3)=TRUE,J82,0)</f>
        <v>0</v>
      </c>
      <c r="AT82">
        <f>IF(AND(G82=1,J82&gt;0)=TRUE,1,0)</f>
        <v>0</v>
      </c>
      <c r="AU82">
        <f t="shared" ref="AU82" si="481">IF(G82=2,1,0)</f>
        <v>0</v>
      </c>
      <c r="AV82">
        <f t="shared" ref="AV82" si="482">IF(G82=3,1,0)</f>
        <v>0</v>
      </c>
      <c r="AW82">
        <f t="shared" ref="AW82" si="483">IF(G82=4,1,0)</f>
        <v>0</v>
      </c>
      <c r="AX82">
        <f t="shared" ref="AX82" si="484">IF(G82=5,1,0)</f>
        <v>0</v>
      </c>
      <c r="AY82">
        <f t="shared" ref="AY82" si="485">IF(G82=6,1,0)</f>
        <v>0</v>
      </c>
      <c r="AZ82">
        <f t="shared" ref="AZ82" si="486">IF(G82=7,1,0)</f>
        <v>0</v>
      </c>
      <c r="BA82">
        <f t="shared" ref="BA82" si="487">IF(G82=8,1,0)</f>
        <v>0</v>
      </c>
      <c r="BB82">
        <f t="shared" ref="BB82" si="488">IF(G82=9,1,0)</f>
        <v>0</v>
      </c>
    </row>
    <row r="83" spans="1:57" ht="9" customHeight="1">
      <c r="A83" s="105">
        <f>B82</f>
        <v>42971</v>
      </c>
      <c r="B83" s="106">
        <f>C82</f>
        <v>42971</v>
      </c>
      <c r="C83" s="106">
        <f t="shared" si="462"/>
        <v>42971</v>
      </c>
      <c r="D83" s="107">
        <v>0</v>
      </c>
      <c r="E83" s="108">
        <f t="shared" si="463"/>
        <v>0</v>
      </c>
      <c r="F83" s="109">
        <v>0</v>
      </c>
      <c r="G83" s="110">
        <v>1</v>
      </c>
      <c r="H83" s="110"/>
      <c r="I83" s="111"/>
      <c r="J83" s="112">
        <f t="shared" ref="J83:J95" si="489">((C83+E83)-(B83+D83))*24</f>
        <v>0</v>
      </c>
      <c r="K83" s="112">
        <f t="shared" ref="K83:K95" si="490">IF(OR(G83=4,G83&gt;=8)=TRUE,K82,K82+J83)</f>
        <v>0</v>
      </c>
      <c r="L83" s="112">
        <f t="shared" si="464"/>
        <v>0</v>
      </c>
      <c r="M83" s="112">
        <f t="shared" si="465"/>
        <v>0</v>
      </c>
      <c r="N83" s="112" t="b">
        <f t="shared" si="466"/>
        <v>0</v>
      </c>
      <c r="O83" s="112">
        <f t="shared" si="467"/>
        <v>0</v>
      </c>
      <c r="P83" s="112">
        <f t="shared" si="468"/>
        <v>0</v>
      </c>
      <c r="Q83" s="112">
        <f t="shared" si="469"/>
        <v>0</v>
      </c>
      <c r="R83" s="113"/>
      <c r="S83" s="113"/>
      <c r="T83" s="113"/>
      <c r="U83" s="114"/>
      <c r="V83">
        <f t="shared" si="470"/>
        <v>0</v>
      </c>
      <c r="W83">
        <f t="shared" si="470"/>
        <v>0</v>
      </c>
      <c r="X83" t="b">
        <f t="shared" si="470"/>
        <v>0</v>
      </c>
      <c r="Y83">
        <f t="shared" si="470"/>
        <v>0</v>
      </c>
      <c r="Z83">
        <f t="shared" si="471"/>
        <v>0</v>
      </c>
      <c r="AA83">
        <f t="shared" si="472"/>
        <v>0</v>
      </c>
      <c r="AB83">
        <f t="shared" si="473"/>
        <v>0</v>
      </c>
      <c r="AC83">
        <f t="shared" si="474"/>
        <v>0</v>
      </c>
      <c r="AD83">
        <f t="shared" si="474"/>
        <v>0</v>
      </c>
      <c r="AE83">
        <f t="shared" si="474"/>
        <v>0</v>
      </c>
      <c r="AF83">
        <f t="shared" si="474"/>
        <v>0</v>
      </c>
      <c r="AG83">
        <f t="shared" si="475"/>
        <v>0</v>
      </c>
      <c r="AH83">
        <f t="shared" si="475"/>
        <v>0</v>
      </c>
      <c r="AI83">
        <f t="shared" si="475"/>
        <v>0</v>
      </c>
      <c r="AJ83">
        <f t="shared" si="475"/>
        <v>0</v>
      </c>
      <c r="AK83">
        <f t="shared" si="476"/>
        <v>0</v>
      </c>
      <c r="AL83">
        <f t="shared" si="476"/>
        <v>0</v>
      </c>
      <c r="AM83">
        <f t="shared" si="476"/>
        <v>0</v>
      </c>
      <c r="AN83">
        <f t="shared" si="476"/>
        <v>0</v>
      </c>
      <c r="AO83">
        <f t="shared" si="477"/>
        <v>0</v>
      </c>
      <c r="AP83">
        <f t="shared" si="478"/>
        <v>0</v>
      </c>
      <c r="AQ83" s="4">
        <f t="shared" ref="AQ83" si="491">IF(G83=0,0,IF(OR(G82&gt;=4,G83&gt;=4)=TRUE,0,IF(AND(J82=0,J83=0)=TRUE,0,IF((AS82+AS83)&lt;=$T$9,0,IF((AS82+AS83)&gt;$T$9,IF(J83=0,IF(((C82+E82)*24)+$T$8&gt;(B84+D82)*24,IF(((((C82+E82)*24)+$T$8)-((B84+D82)*24)-AR84)&gt;0,(((C82+E82)*24)+$T$8)-((B84+D82)*24)-AR84,IF(((C83+E83)*24)+$T$8&gt;(B84+D82)*24,IF(((((C83+E83)*24)+$T$8)-((B84+D82)*24)-AR84)&gt;0,(((C83+E83)*24)+$T$8)-((B84+D82)*24)-AR84,0))))))))))</f>
        <v>0</v>
      </c>
      <c r="AS83" s="4">
        <f t="shared" si="480"/>
        <v>0</v>
      </c>
      <c r="AT83">
        <f>IF(AT82=1,0,IF(AND(G83=1,J83&gt;0)=TRUE,1,0))</f>
        <v>0</v>
      </c>
      <c r="AU83">
        <f>IF(AU82=1,0,IF(G83=2,1,0))</f>
        <v>0</v>
      </c>
      <c r="AV83">
        <f>IF(AV82=1,0,IF(G83=3,1,0))</f>
        <v>0</v>
      </c>
      <c r="AW83">
        <f>IF(AW82=1,0,IF(G83=4,1,0))</f>
        <v>0</v>
      </c>
      <c r="AX83">
        <f>IF(AX82=1,0,IF(G83=5,1,0))</f>
        <v>0</v>
      </c>
      <c r="AY83">
        <f>IF(AY82=1,0,IF(G83=6,1,0))</f>
        <v>0</v>
      </c>
      <c r="AZ83">
        <f>IF(AZ82=1,0,IF(G83=7,1,0))</f>
        <v>0</v>
      </c>
      <c r="BA83">
        <f>IF(BA82=1,0,IF(G83=8,1,0))</f>
        <v>0</v>
      </c>
      <c r="BB83">
        <f>IF(BB82=1,0,IF(G83=9,1,0))</f>
        <v>0</v>
      </c>
      <c r="BC83">
        <f>IF(J82+J83&gt;0,BC81+1,IF(BC81&lt;=6,0,BC81-6))</f>
        <v>0</v>
      </c>
      <c r="BD83">
        <f>IF(BC83&gt;13,1,0)</f>
        <v>0</v>
      </c>
      <c r="BE83">
        <f>IF($J82+$J83&gt;0,$BC81+1,0)</f>
        <v>0</v>
      </c>
    </row>
    <row r="84" spans="1:57" ht="9" customHeight="1">
      <c r="A84" s="73">
        <f t="shared" ref="A84:A92" si="492">B84</f>
        <v>42972</v>
      </c>
      <c r="B84" s="74">
        <f>B82+1</f>
        <v>42972</v>
      </c>
      <c r="C84" s="74">
        <f t="shared" si="462"/>
        <v>42972</v>
      </c>
      <c r="D84" s="75">
        <v>0</v>
      </c>
      <c r="E84" s="76">
        <f t="shared" si="463"/>
        <v>0</v>
      </c>
      <c r="F84" s="77">
        <v>0</v>
      </c>
      <c r="G84" s="78">
        <v>1</v>
      </c>
      <c r="H84" s="78"/>
      <c r="I84" s="79"/>
      <c r="J84" s="80">
        <f t="shared" si="489"/>
        <v>0</v>
      </c>
      <c r="K84" s="80">
        <f t="shared" si="490"/>
        <v>0</v>
      </c>
      <c r="L84" s="80">
        <f t="shared" si="464"/>
        <v>0</v>
      </c>
      <c r="M84" s="80">
        <f t="shared" si="465"/>
        <v>0</v>
      </c>
      <c r="N84" s="80" t="b">
        <f t="shared" si="466"/>
        <v>0</v>
      </c>
      <c r="O84" s="80">
        <f t="shared" si="467"/>
        <v>0</v>
      </c>
      <c r="P84" s="80">
        <f t="shared" si="468"/>
        <v>0</v>
      </c>
      <c r="Q84" s="80">
        <f t="shared" si="469"/>
        <v>0</v>
      </c>
      <c r="R84" s="81"/>
      <c r="S84" s="81"/>
      <c r="T84" s="81"/>
      <c r="U84" s="82"/>
      <c r="V84">
        <f t="shared" si="470"/>
        <v>0</v>
      </c>
      <c r="W84">
        <f t="shared" si="470"/>
        <v>0</v>
      </c>
      <c r="X84" t="b">
        <f t="shared" si="470"/>
        <v>0</v>
      </c>
      <c r="Y84">
        <f t="shared" si="470"/>
        <v>0</v>
      </c>
      <c r="Z84">
        <f t="shared" si="471"/>
        <v>0</v>
      </c>
      <c r="AA84">
        <f t="shared" si="472"/>
        <v>0</v>
      </c>
      <c r="AB84">
        <f t="shared" si="473"/>
        <v>0</v>
      </c>
      <c r="AC84">
        <f t="shared" si="474"/>
        <v>0</v>
      </c>
      <c r="AD84">
        <f t="shared" si="474"/>
        <v>0</v>
      </c>
      <c r="AE84">
        <f t="shared" si="474"/>
        <v>0</v>
      </c>
      <c r="AF84">
        <f t="shared" si="474"/>
        <v>0</v>
      </c>
      <c r="AG84">
        <f t="shared" si="475"/>
        <v>0</v>
      </c>
      <c r="AH84">
        <f t="shared" si="475"/>
        <v>0</v>
      </c>
      <c r="AI84">
        <f t="shared" si="475"/>
        <v>0</v>
      </c>
      <c r="AJ84">
        <f t="shared" si="475"/>
        <v>0</v>
      </c>
      <c r="AK84">
        <f t="shared" si="476"/>
        <v>0</v>
      </c>
      <c r="AL84">
        <f t="shared" si="476"/>
        <v>0</v>
      </c>
      <c r="AM84">
        <f t="shared" si="476"/>
        <v>0</v>
      </c>
      <c r="AN84">
        <f t="shared" si="476"/>
        <v>0</v>
      </c>
      <c r="AO84">
        <f t="shared" si="477"/>
        <v>0</v>
      </c>
      <c r="AP84">
        <f t="shared" si="478"/>
        <v>0</v>
      </c>
      <c r="AR84" s="4">
        <f t="shared" ref="AR84" si="493">IF(G84=0,0,IF(OR(G82&gt;=4,G83&gt;=4)=TRUE,0,IF(J84=0,0,IF(AND(J83&gt;0,(((B84+D84)-(C83+E83))*24)&lt;$T$8)=TRUE,$T$8-(((B84+D84)-(C83+E83))*24),IF(AND(J82&gt;0,(((B84+D84)-(C82+E82))*24)&lt;$T$8)=TRUE,$T$8-(((B84+D84)-(C82+E82))*24),0)))))</f>
        <v>0</v>
      </c>
      <c r="AS84" s="4">
        <f t="shared" si="480"/>
        <v>0</v>
      </c>
      <c r="AT84">
        <f>IF(AND(G84=1,J84&gt;0)=TRUE,1,0)</f>
        <v>0</v>
      </c>
      <c r="AU84">
        <f t="shared" ref="AU84" si="494">IF(G84=2,1,0)</f>
        <v>0</v>
      </c>
      <c r="AV84">
        <f t="shared" ref="AV84" si="495">IF(G84=3,1,0)</f>
        <v>0</v>
      </c>
      <c r="AW84">
        <f t="shared" ref="AW84" si="496">IF(G84=4,1,0)</f>
        <v>0</v>
      </c>
      <c r="AX84">
        <f t="shared" ref="AX84" si="497">IF(G84=5,1,0)</f>
        <v>0</v>
      </c>
      <c r="AY84">
        <f t="shared" ref="AY84" si="498">IF(G84=6,1,0)</f>
        <v>0</v>
      </c>
      <c r="AZ84">
        <f t="shared" ref="AZ84" si="499">IF(G84=7,1,0)</f>
        <v>0</v>
      </c>
      <c r="BA84">
        <f t="shared" ref="BA84" si="500">IF(G84=8,1,0)</f>
        <v>0</v>
      </c>
      <c r="BB84">
        <f t="shared" ref="BB84" si="501">IF(G84=9,1,0)</f>
        <v>0</v>
      </c>
    </row>
    <row r="85" spans="1:57" ht="9" customHeight="1">
      <c r="A85" s="105">
        <f>B84</f>
        <v>42972</v>
      </c>
      <c r="B85" s="106">
        <f>C84</f>
        <v>42972</v>
      </c>
      <c r="C85" s="106">
        <f t="shared" si="462"/>
        <v>42972</v>
      </c>
      <c r="D85" s="107">
        <v>0</v>
      </c>
      <c r="E85" s="108">
        <f t="shared" si="463"/>
        <v>0</v>
      </c>
      <c r="F85" s="109">
        <v>0</v>
      </c>
      <c r="G85" s="110">
        <v>1</v>
      </c>
      <c r="H85" s="110"/>
      <c r="I85" s="111"/>
      <c r="J85" s="112">
        <f t="shared" si="489"/>
        <v>0</v>
      </c>
      <c r="K85" s="112">
        <f t="shared" si="490"/>
        <v>0</v>
      </c>
      <c r="L85" s="112">
        <f t="shared" si="464"/>
        <v>0</v>
      </c>
      <c r="M85" s="112">
        <f t="shared" si="465"/>
        <v>0</v>
      </c>
      <c r="N85" s="112" t="b">
        <f t="shared" si="466"/>
        <v>0</v>
      </c>
      <c r="O85" s="112">
        <f t="shared" si="467"/>
        <v>0</v>
      </c>
      <c r="P85" s="112">
        <f t="shared" si="468"/>
        <v>0</v>
      </c>
      <c r="Q85" s="112">
        <f t="shared" si="469"/>
        <v>0</v>
      </c>
      <c r="R85" s="113"/>
      <c r="S85" s="113"/>
      <c r="T85" s="113"/>
      <c r="U85" s="114"/>
      <c r="V85">
        <f t="shared" si="470"/>
        <v>0</v>
      </c>
      <c r="W85">
        <f t="shared" si="470"/>
        <v>0</v>
      </c>
      <c r="X85" t="b">
        <f t="shared" si="470"/>
        <v>0</v>
      </c>
      <c r="Y85">
        <f t="shared" si="470"/>
        <v>0</v>
      </c>
      <c r="Z85">
        <f t="shared" si="471"/>
        <v>0</v>
      </c>
      <c r="AA85">
        <f t="shared" si="472"/>
        <v>0</v>
      </c>
      <c r="AB85">
        <f t="shared" si="473"/>
        <v>0</v>
      </c>
      <c r="AC85">
        <f t="shared" si="474"/>
        <v>0</v>
      </c>
      <c r="AD85">
        <f t="shared" si="474"/>
        <v>0</v>
      </c>
      <c r="AE85">
        <f t="shared" si="474"/>
        <v>0</v>
      </c>
      <c r="AF85">
        <f t="shared" si="474"/>
        <v>0</v>
      </c>
      <c r="AG85">
        <f t="shared" si="475"/>
        <v>0</v>
      </c>
      <c r="AH85">
        <f t="shared" si="475"/>
        <v>0</v>
      </c>
      <c r="AI85">
        <f t="shared" si="475"/>
        <v>0</v>
      </c>
      <c r="AJ85">
        <f t="shared" si="475"/>
        <v>0</v>
      </c>
      <c r="AK85">
        <f t="shared" si="476"/>
        <v>0</v>
      </c>
      <c r="AL85">
        <f t="shared" si="476"/>
        <v>0</v>
      </c>
      <c r="AM85">
        <f t="shared" si="476"/>
        <v>0</v>
      </c>
      <c r="AN85">
        <f t="shared" si="476"/>
        <v>0</v>
      </c>
      <c r="AO85">
        <f t="shared" si="477"/>
        <v>0</v>
      </c>
      <c r="AP85">
        <f t="shared" si="478"/>
        <v>0</v>
      </c>
      <c r="AQ85" s="4">
        <f t="shared" ref="AQ85" si="502">IF(G85=0,0,IF(OR(G84&gt;=4,G85&gt;=4)=TRUE,0,IF(AND(J84=0,J85=0)=TRUE,0,IF((AS84+AS85)&lt;=$T$9,0,IF((AS84+AS85)&gt;$T$9,IF(J85=0,IF(((C84+E84)*24)+$T$8&gt;(B86+D84)*24,IF(((((C84+E84)*24)+$T$8)-((B86+D84)*24)-AR86)&gt;0,(((C84+E84)*24)+$T$8)-((B86+D84)*24)-AR86,IF(((C85+E85)*24)+$T$8&gt;(B86+D84)*24,IF(((((C85+E85)*24)+$T$8)-((B86+D84)*24)-AR86)&gt;0,(((C85+E85)*24)+$T$8)-((B86+D84)*24)-AR86,0))))))))))</f>
        <v>0</v>
      </c>
      <c r="AS85" s="4">
        <f t="shared" si="480"/>
        <v>0</v>
      </c>
      <c r="AT85">
        <f>IF(AT84=1,0,IF(AND(G85=1,J85&gt;0)=TRUE,1,0))</f>
        <v>0</v>
      </c>
      <c r="AU85">
        <f>IF(AU84=1,0,IF(G85=2,1,0))</f>
        <v>0</v>
      </c>
      <c r="AV85">
        <f>IF(AV84=1,0,IF(G85=3,1,0))</f>
        <v>0</v>
      </c>
      <c r="AW85">
        <f>IF(AW84=1,0,IF(G85=4,1,0))</f>
        <v>0</v>
      </c>
      <c r="AX85">
        <f>IF(AX84=1,0,IF(G85=5,1,0))</f>
        <v>0</v>
      </c>
      <c r="AY85">
        <f>IF(AY84=1,0,IF(G85=6,1,0))</f>
        <v>0</v>
      </c>
      <c r="AZ85">
        <f>IF(AZ84=1,0,IF(G85=7,1,0))</f>
        <v>0</v>
      </c>
      <c r="BA85">
        <f>IF(BA84=1,0,IF(G85=8,1,0))</f>
        <v>0</v>
      </c>
      <c r="BB85">
        <f>IF(BB84=1,0,IF(G85=9,1,0))</f>
        <v>0</v>
      </c>
      <c r="BC85">
        <f>IF(J84+J85&gt;0,BC83+1,IF(BC83&lt;=6,0,BC83-6))</f>
        <v>0</v>
      </c>
      <c r="BD85">
        <f>IF(BC85&gt;13,1,0)</f>
        <v>0</v>
      </c>
      <c r="BE85">
        <f>IF($J84+$J85&gt;0,$BC83+1,0)</f>
        <v>0</v>
      </c>
    </row>
    <row r="86" spans="1:57" ht="9" customHeight="1">
      <c r="A86" s="73">
        <f t="shared" si="492"/>
        <v>42973</v>
      </c>
      <c r="B86" s="74">
        <f>B84+1</f>
        <v>42973</v>
      </c>
      <c r="C86" s="74">
        <f t="shared" si="462"/>
        <v>42973</v>
      </c>
      <c r="D86" s="75">
        <v>0</v>
      </c>
      <c r="E86" s="76">
        <f t="shared" si="463"/>
        <v>0</v>
      </c>
      <c r="F86" s="77">
        <v>0</v>
      </c>
      <c r="G86" s="78">
        <v>1</v>
      </c>
      <c r="H86" s="78"/>
      <c r="I86" s="79"/>
      <c r="J86" s="80">
        <f t="shared" si="489"/>
        <v>0</v>
      </c>
      <c r="K86" s="80">
        <f t="shared" si="490"/>
        <v>0</v>
      </c>
      <c r="L86" s="80">
        <f t="shared" si="464"/>
        <v>0</v>
      </c>
      <c r="M86" s="80">
        <f t="shared" si="465"/>
        <v>0</v>
      </c>
      <c r="N86" s="80">
        <f t="shared" si="466"/>
        <v>0</v>
      </c>
      <c r="O86" s="80">
        <f t="shared" si="467"/>
        <v>0</v>
      </c>
      <c r="P86" s="80">
        <f t="shared" si="468"/>
        <v>0</v>
      </c>
      <c r="Q86" s="80">
        <f t="shared" si="469"/>
        <v>0</v>
      </c>
      <c r="R86" s="81"/>
      <c r="S86" s="81"/>
      <c r="T86" s="81"/>
      <c r="U86" s="82"/>
      <c r="V86">
        <f t="shared" si="470"/>
        <v>0</v>
      </c>
      <c r="W86">
        <f t="shared" si="470"/>
        <v>0</v>
      </c>
      <c r="X86">
        <f t="shared" si="470"/>
        <v>0</v>
      </c>
      <c r="Y86">
        <f t="shared" si="470"/>
        <v>0</v>
      </c>
      <c r="Z86">
        <f t="shared" si="471"/>
        <v>0</v>
      </c>
      <c r="AA86">
        <f t="shared" si="472"/>
        <v>0</v>
      </c>
      <c r="AB86">
        <f t="shared" si="473"/>
        <v>0</v>
      </c>
      <c r="AC86">
        <f t="shared" si="474"/>
        <v>0</v>
      </c>
      <c r="AD86">
        <f t="shared" si="474"/>
        <v>0</v>
      </c>
      <c r="AE86">
        <f t="shared" si="474"/>
        <v>0</v>
      </c>
      <c r="AF86">
        <f t="shared" si="474"/>
        <v>0</v>
      </c>
      <c r="AG86">
        <f t="shared" si="475"/>
        <v>0</v>
      </c>
      <c r="AH86">
        <f t="shared" si="475"/>
        <v>0</v>
      </c>
      <c r="AI86">
        <f t="shared" si="475"/>
        <v>0</v>
      </c>
      <c r="AJ86">
        <f t="shared" si="475"/>
        <v>0</v>
      </c>
      <c r="AK86">
        <f t="shared" si="476"/>
        <v>0</v>
      </c>
      <c r="AL86">
        <f t="shared" si="476"/>
        <v>0</v>
      </c>
      <c r="AM86">
        <f t="shared" si="476"/>
        <v>0</v>
      </c>
      <c r="AN86">
        <f t="shared" si="476"/>
        <v>0</v>
      </c>
      <c r="AO86">
        <f t="shared" si="477"/>
        <v>0</v>
      </c>
      <c r="AP86">
        <f t="shared" si="478"/>
        <v>0</v>
      </c>
      <c r="AR86" s="4">
        <f t="shared" ref="AR86" si="503">IF(G86=0,0,IF(OR(G84&gt;=4,G85&gt;=4)=TRUE,0,IF(J86=0,0,IF(AND(J85&gt;0,(((B86+D86)-(C85+E85))*24)&lt;$T$8)=TRUE,$T$8-(((B86+D86)-(C85+E85))*24),IF(AND(J84&gt;0,(((B86+D86)-(C84+E84))*24)&lt;$T$8)=TRUE,$T$8-(((B86+D86)-(C84+E84))*24),0)))))</f>
        <v>0</v>
      </c>
      <c r="AS86" s="4">
        <f t="shared" si="480"/>
        <v>0</v>
      </c>
      <c r="AT86">
        <f>IF(AND(G86=1,J86&gt;0)=TRUE,1,0)</f>
        <v>0</v>
      </c>
      <c r="AU86">
        <f t="shared" ref="AU86" si="504">IF(G86=2,1,0)</f>
        <v>0</v>
      </c>
      <c r="AV86">
        <f t="shared" ref="AV86" si="505">IF(G86=3,1,0)</f>
        <v>0</v>
      </c>
      <c r="AW86">
        <f t="shared" ref="AW86" si="506">IF(G86=4,1,0)</f>
        <v>0</v>
      </c>
      <c r="AX86">
        <f t="shared" ref="AX86" si="507">IF(G86=5,1,0)</f>
        <v>0</v>
      </c>
      <c r="AY86">
        <f t="shared" ref="AY86" si="508">IF(G86=6,1,0)</f>
        <v>0</v>
      </c>
      <c r="AZ86">
        <f t="shared" ref="AZ86" si="509">IF(G86=7,1,0)</f>
        <v>0</v>
      </c>
      <c r="BA86">
        <f t="shared" ref="BA86" si="510">IF(G86=8,1,0)</f>
        <v>0</v>
      </c>
      <c r="BB86">
        <f t="shared" ref="BB86" si="511">IF(G86=9,1,0)</f>
        <v>0</v>
      </c>
    </row>
    <row r="87" spans="1:57" ht="9" customHeight="1">
      <c r="A87" s="105">
        <f>B86</f>
        <v>42973</v>
      </c>
      <c r="B87" s="106">
        <f>C86</f>
        <v>42973</v>
      </c>
      <c r="C87" s="106">
        <f t="shared" si="462"/>
        <v>42973</v>
      </c>
      <c r="D87" s="107">
        <v>0</v>
      </c>
      <c r="E87" s="108">
        <f t="shared" si="463"/>
        <v>0</v>
      </c>
      <c r="F87" s="109">
        <v>0</v>
      </c>
      <c r="G87" s="110">
        <v>1</v>
      </c>
      <c r="H87" s="110"/>
      <c r="I87" s="111"/>
      <c r="J87" s="112">
        <f t="shared" si="489"/>
        <v>0</v>
      </c>
      <c r="K87" s="112">
        <f t="shared" si="490"/>
        <v>0</v>
      </c>
      <c r="L87" s="112">
        <f t="shared" si="464"/>
        <v>0</v>
      </c>
      <c r="M87" s="112">
        <f t="shared" si="465"/>
        <v>0</v>
      </c>
      <c r="N87" s="112">
        <f t="shared" si="466"/>
        <v>0</v>
      </c>
      <c r="O87" s="112">
        <f t="shared" si="467"/>
        <v>0</v>
      </c>
      <c r="P87" s="112">
        <f t="shared" si="468"/>
        <v>0</v>
      </c>
      <c r="Q87" s="112">
        <f t="shared" si="469"/>
        <v>0</v>
      </c>
      <c r="R87" s="113"/>
      <c r="S87" s="113"/>
      <c r="T87" s="113"/>
      <c r="U87" s="114"/>
      <c r="V87">
        <f t="shared" si="470"/>
        <v>0</v>
      </c>
      <c r="W87">
        <f t="shared" si="470"/>
        <v>0</v>
      </c>
      <c r="X87">
        <f t="shared" si="470"/>
        <v>0</v>
      </c>
      <c r="Y87">
        <f t="shared" si="470"/>
        <v>0</v>
      </c>
      <c r="Z87">
        <f t="shared" si="471"/>
        <v>0</v>
      </c>
      <c r="AA87">
        <f t="shared" si="472"/>
        <v>0</v>
      </c>
      <c r="AB87">
        <f t="shared" si="473"/>
        <v>0</v>
      </c>
      <c r="AC87">
        <f t="shared" si="474"/>
        <v>0</v>
      </c>
      <c r="AD87">
        <f t="shared" si="474"/>
        <v>0</v>
      </c>
      <c r="AE87">
        <f t="shared" si="474"/>
        <v>0</v>
      </c>
      <c r="AF87">
        <f t="shared" si="474"/>
        <v>0</v>
      </c>
      <c r="AG87">
        <f t="shared" si="475"/>
        <v>0</v>
      </c>
      <c r="AH87">
        <f t="shared" si="475"/>
        <v>0</v>
      </c>
      <c r="AI87">
        <f t="shared" si="475"/>
        <v>0</v>
      </c>
      <c r="AJ87">
        <f t="shared" si="475"/>
        <v>0</v>
      </c>
      <c r="AK87">
        <f t="shared" si="476"/>
        <v>0</v>
      </c>
      <c r="AL87">
        <f t="shared" si="476"/>
        <v>0</v>
      </c>
      <c r="AM87">
        <f t="shared" si="476"/>
        <v>0</v>
      </c>
      <c r="AN87">
        <f t="shared" si="476"/>
        <v>0</v>
      </c>
      <c r="AO87">
        <f t="shared" si="477"/>
        <v>0</v>
      </c>
      <c r="AP87">
        <f t="shared" si="478"/>
        <v>0</v>
      </c>
      <c r="AQ87" s="4">
        <f t="shared" ref="AQ87" si="512">IF(G87=0,0,IF(OR(G86&gt;=4,G87&gt;=4)=TRUE,0,IF(AND(J86=0,J87=0)=TRUE,0,IF((AS86+AS87)&lt;=$T$9,0,IF((AS86+AS87)&gt;$T$9,IF(J87=0,IF(((C86+E86)*24)+$T$8&gt;(B88+D86)*24,IF(((((C86+E86)*24)+$T$8)-((B88+D86)*24)-AR88)&gt;0,(((C86+E86)*24)+$T$8)-((B88+D86)*24)-AR88,IF(((C87+E87)*24)+$T$8&gt;(B88+D86)*24,IF(((((C87+E87)*24)+$T$8)-((B88+D86)*24)-AR88)&gt;0,(((C87+E87)*24)+$T$8)-((B88+D86)*24)-AR88,0))))))))))</f>
        <v>0</v>
      </c>
      <c r="AS87" s="4">
        <f t="shared" si="480"/>
        <v>0</v>
      </c>
      <c r="AT87">
        <f>IF(AT86=1,0,IF(AND(G87=1,J87&gt;0)=TRUE,1,0))</f>
        <v>0</v>
      </c>
      <c r="AU87">
        <f>IF(AU86=1,0,IF(G87=2,1,0))</f>
        <v>0</v>
      </c>
      <c r="AV87">
        <f>IF(AV86=1,0,IF(G87=3,1,0))</f>
        <v>0</v>
      </c>
      <c r="AW87">
        <f>IF(AW86=1,0,IF(G87=4,1,0))</f>
        <v>0</v>
      </c>
      <c r="AX87">
        <f>IF(AX86=1,0,IF(G87=5,1,0))</f>
        <v>0</v>
      </c>
      <c r="AY87">
        <f>IF(AY86=1,0,IF(G87=6,1,0))</f>
        <v>0</v>
      </c>
      <c r="AZ87">
        <f>IF(AZ86=1,0,IF(G87=7,1,0))</f>
        <v>0</v>
      </c>
      <c r="BA87">
        <f>IF(BA86=1,0,IF(G87=8,1,0))</f>
        <v>0</v>
      </c>
      <c r="BB87">
        <f>IF(BB86=1,0,IF(G87=9,1,0))</f>
        <v>0</v>
      </c>
      <c r="BC87">
        <f>IF(J86+J87&gt;0,BC85+1,IF(BC85&lt;=6,0,BC85-6))</f>
        <v>0</v>
      </c>
      <c r="BD87">
        <f>IF(BC87&gt;13,1,0)</f>
        <v>0</v>
      </c>
      <c r="BE87">
        <f>IF($J86+$J87&gt;0,$BC85+1,0)</f>
        <v>0</v>
      </c>
    </row>
    <row r="88" spans="1:57" ht="9" customHeight="1">
      <c r="A88" s="73">
        <f t="shared" si="492"/>
        <v>42974</v>
      </c>
      <c r="B88" s="74">
        <f>B86+1</f>
        <v>42974</v>
      </c>
      <c r="C88" s="74">
        <f t="shared" si="462"/>
        <v>42974</v>
      </c>
      <c r="D88" s="75">
        <v>0</v>
      </c>
      <c r="E88" s="76">
        <f t="shared" si="463"/>
        <v>0</v>
      </c>
      <c r="F88" s="77">
        <v>0</v>
      </c>
      <c r="G88" s="78">
        <v>1</v>
      </c>
      <c r="H88" s="78"/>
      <c r="I88" s="79"/>
      <c r="J88" s="80">
        <f t="shared" si="489"/>
        <v>0</v>
      </c>
      <c r="K88" s="80">
        <f t="shared" si="490"/>
        <v>0</v>
      </c>
      <c r="L88" s="80">
        <f t="shared" si="464"/>
        <v>0</v>
      </c>
      <c r="M88" s="80">
        <f t="shared" si="465"/>
        <v>0</v>
      </c>
      <c r="N88" s="80">
        <f t="shared" si="466"/>
        <v>0</v>
      </c>
      <c r="O88" s="80">
        <f t="shared" si="467"/>
        <v>0</v>
      </c>
      <c r="P88" s="80">
        <f t="shared" si="468"/>
        <v>0</v>
      </c>
      <c r="Q88" s="80">
        <f t="shared" si="469"/>
        <v>0</v>
      </c>
      <c r="R88" s="81"/>
      <c r="S88" s="81"/>
      <c r="T88" s="81"/>
      <c r="U88" s="82"/>
      <c r="V88">
        <f t="shared" si="470"/>
        <v>0</v>
      </c>
      <c r="W88">
        <f t="shared" si="470"/>
        <v>0</v>
      </c>
      <c r="X88">
        <f t="shared" si="470"/>
        <v>0</v>
      </c>
      <c r="Y88">
        <f t="shared" si="470"/>
        <v>0</v>
      </c>
      <c r="Z88">
        <f t="shared" si="471"/>
        <v>0</v>
      </c>
      <c r="AA88">
        <f t="shared" si="472"/>
        <v>0</v>
      </c>
      <c r="AB88">
        <f t="shared" si="473"/>
        <v>0</v>
      </c>
      <c r="AC88">
        <f t="shared" si="474"/>
        <v>0</v>
      </c>
      <c r="AD88">
        <f t="shared" si="474"/>
        <v>0</v>
      </c>
      <c r="AE88">
        <f t="shared" si="474"/>
        <v>0</v>
      </c>
      <c r="AF88">
        <f t="shared" si="474"/>
        <v>0</v>
      </c>
      <c r="AG88">
        <f t="shared" si="475"/>
        <v>0</v>
      </c>
      <c r="AH88">
        <f t="shared" si="475"/>
        <v>0</v>
      </c>
      <c r="AI88">
        <f t="shared" si="475"/>
        <v>0</v>
      </c>
      <c r="AJ88">
        <f t="shared" si="475"/>
        <v>0</v>
      </c>
      <c r="AK88">
        <f t="shared" si="476"/>
        <v>0</v>
      </c>
      <c r="AL88">
        <f t="shared" si="476"/>
        <v>0</v>
      </c>
      <c r="AM88">
        <f t="shared" si="476"/>
        <v>0</v>
      </c>
      <c r="AN88">
        <f t="shared" si="476"/>
        <v>0</v>
      </c>
      <c r="AO88">
        <f t="shared" si="477"/>
        <v>0</v>
      </c>
      <c r="AP88">
        <f t="shared" si="478"/>
        <v>0</v>
      </c>
      <c r="AR88" s="4">
        <f t="shared" ref="AR88" si="513">IF(G88=0,0,IF(OR(G86&gt;=4,G87&gt;=4)=TRUE,0,IF(J88=0,0,IF(AND(J87&gt;0,(((B88+D88)-(C87+E87))*24)&lt;$T$8)=TRUE,$T$8-(((B88+D88)-(C87+E87))*24),IF(AND(J86&gt;0,(((B88+D88)-(C86+E86))*24)&lt;$T$8)=TRUE,$T$8-(((B88+D88)-(C86+E86))*24),0)))))</f>
        <v>0</v>
      </c>
      <c r="AS88" s="4">
        <f t="shared" si="480"/>
        <v>0</v>
      </c>
      <c r="AT88">
        <f>IF(AND(G88=1,J88&gt;0)=TRUE,1,0)</f>
        <v>0</v>
      </c>
      <c r="AU88">
        <f t="shared" ref="AU88" si="514">IF(G88=2,1,0)</f>
        <v>0</v>
      </c>
      <c r="AV88">
        <f t="shared" ref="AV88" si="515">IF(G88=3,1,0)</f>
        <v>0</v>
      </c>
      <c r="AW88">
        <f t="shared" ref="AW88" si="516">IF(G88=4,1,0)</f>
        <v>0</v>
      </c>
      <c r="AX88">
        <f t="shared" ref="AX88" si="517">IF(G88=5,1,0)</f>
        <v>0</v>
      </c>
      <c r="AY88">
        <f t="shared" ref="AY88" si="518">IF(G88=6,1,0)</f>
        <v>0</v>
      </c>
      <c r="AZ88">
        <f t="shared" ref="AZ88" si="519">IF(G88=7,1,0)</f>
        <v>0</v>
      </c>
      <c r="BA88">
        <f t="shared" ref="BA88" si="520">IF(G88=8,1,0)</f>
        <v>0</v>
      </c>
      <c r="BB88">
        <f t="shared" ref="BB88" si="521">IF(G88=9,1,0)</f>
        <v>0</v>
      </c>
    </row>
    <row r="89" spans="1:57" ht="9" customHeight="1">
      <c r="A89" s="105">
        <f>B88</f>
        <v>42974</v>
      </c>
      <c r="B89" s="106">
        <f>C88</f>
        <v>42974</v>
      </c>
      <c r="C89" s="106">
        <f t="shared" si="462"/>
        <v>42974</v>
      </c>
      <c r="D89" s="107">
        <v>0</v>
      </c>
      <c r="E89" s="108">
        <f t="shared" si="463"/>
        <v>0</v>
      </c>
      <c r="F89" s="109">
        <v>0</v>
      </c>
      <c r="G89" s="110">
        <v>1</v>
      </c>
      <c r="H89" s="110"/>
      <c r="I89" s="111"/>
      <c r="J89" s="112">
        <f t="shared" si="489"/>
        <v>0</v>
      </c>
      <c r="K89" s="112">
        <f t="shared" si="490"/>
        <v>0</v>
      </c>
      <c r="L89" s="112">
        <f t="shared" si="464"/>
        <v>0</v>
      </c>
      <c r="M89" s="112">
        <f t="shared" si="465"/>
        <v>0</v>
      </c>
      <c r="N89" s="112">
        <f t="shared" si="466"/>
        <v>0</v>
      </c>
      <c r="O89" s="112">
        <f t="shared" si="467"/>
        <v>0</v>
      </c>
      <c r="P89" s="112">
        <f t="shared" si="468"/>
        <v>0</v>
      </c>
      <c r="Q89" s="112">
        <f t="shared" si="469"/>
        <v>0</v>
      </c>
      <c r="R89" s="113"/>
      <c r="S89" s="113"/>
      <c r="T89" s="113"/>
      <c r="U89" s="114"/>
      <c r="V89">
        <f t="shared" si="470"/>
        <v>0</v>
      </c>
      <c r="W89">
        <f t="shared" si="470"/>
        <v>0</v>
      </c>
      <c r="X89">
        <f t="shared" si="470"/>
        <v>0</v>
      </c>
      <c r="Y89">
        <f t="shared" si="470"/>
        <v>0</v>
      </c>
      <c r="Z89">
        <f t="shared" si="471"/>
        <v>0</v>
      </c>
      <c r="AA89">
        <f t="shared" si="472"/>
        <v>0</v>
      </c>
      <c r="AB89">
        <f t="shared" si="473"/>
        <v>0</v>
      </c>
      <c r="AC89">
        <f t="shared" si="474"/>
        <v>0</v>
      </c>
      <c r="AD89">
        <f t="shared" si="474"/>
        <v>0</v>
      </c>
      <c r="AE89">
        <f t="shared" si="474"/>
        <v>0</v>
      </c>
      <c r="AF89">
        <f t="shared" si="474"/>
        <v>0</v>
      </c>
      <c r="AG89">
        <f t="shared" si="475"/>
        <v>0</v>
      </c>
      <c r="AH89">
        <f t="shared" si="475"/>
        <v>0</v>
      </c>
      <c r="AI89">
        <f t="shared" si="475"/>
        <v>0</v>
      </c>
      <c r="AJ89">
        <f t="shared" si="475"/>
        <v>0</v>
      </c>
      <c r="AK89">
        <f t="shared" si="476"/>
        <v>0</v>
      </c>
      <c r="AL89">
        <f t="shared" si="476"/>
        <v>0</v>
      </c>
      <c r="AM89">
        <f t="shared" si="476"/>
        <v>0</v>
      </c>
      <c r="AN89">
        <f t="shared" si="476"/>
        <v>0</v>
      </c>
      <c r="AO89">
        <f t="shared" si="477"/>
        <v>0</v>
      </c>
      <c r="AP89">
        <f t="shared" si="478"/>
        <v>0</v>
      </c>
      <c r="AQ89" s="4">
        <f t="shared" ref="AQ89" si="522">IF(G89=0,0,IF(OR(G88&gt;=4,G89&gt;=4)=TRUE,0,IF(AND(J88=0,J89=0)=TRUE,0,IF((AS88+AS89)&lt;=$T$9,0,IF((AS88+AS89)&gt;$T$9,IF(J89=0,IF(((C88+E88)*24)+$T$8&gt;(B90+D88)*24,IF(((((C88+E88)*24)+$T$8)-((B90+D88)*24)-AR90)&gt;0,(((C88+E88)*24)+$T$8)-((B90+D88)*24)-AR90,IF(((C89+E89)*24)+$T$8&gt;(B90+D88)*24,IF(((((C89+E89)*24)+$T$8)-((B90+D88)*24)-AR90)&gt;0,(((C89+E89)*24)+$T$8)-((B90+D88)*24)-AR90,0))))))))))</f>
        <v>0</v>
      </c>
      <c r="AS89" s="4">
        <f t="shared" si="480"/>
        <v>0</v>
      </c>
      <c r="AT89">
        <f>IF(AT88=1,0,IF(AND(G89=1,J89&gt;0)=TRUE,1,0))</f>
        <v>0</v>
      </c>
      <c r="AU89">
        <f>IF(AU88=1,0,IF(G89=2,1,0))</f>
        <v>0</v>
      </c>
      <c r="AV89">
        <f>IF(AV88=1,0,IF(G89=3,1,0))</f>
        <v>0</v>
      </c>
      <c r="AW89">
        <f>IF(AW88=1,0,IF(G89=4,1,0))</f>
        <v>0</v>
      </c>
      <c r="AX89">
        <f>IF(AX88=1,0,IF(G89=5,1,0))</f>
        <v>0</v>
      </c>
      <c r="AY89">
        <f>IF(AY88=1,0,IF(G89=6,1,0))</f>
        <v>0</v>
      </c>
      <c r="AZ89">
        <f>IF(AZ88=1,0,IF(G89=7,1,0))</f>
        <v>0</v>
      </c>
      <c r="BA89">
        <f>IF(BA88=1,0,IF(G89=8,1,0))</f>
        <v>0</v>
      </c>
      <c r="BB89">
        <f>IF(BB88=1,0,IF(G89=9,1,0))</f>
        <v>0</v>
      </c>
      <c r="BC89">
        <f>IF(J88+J89&gt;0,BC87+1,IF(BC87&lt;=6,0,BC87-6))</f>
        <v>0</v>
      </c>
      <c r="BD89">
        <f>IF(BC89&gt;13,1,0)</f>
        <v>0</v>
      </c>
      <c r="BE89">
        <f>IF($J88+$J89&gt;0,$BC87+1,0)</f>
        <v>0</v>
      </c>
    </row>
    <row r="90" spans="1:57" ht="9" customHeight="1">
      <c r="A90" s="73">
        <f t="shared" si="492"/>
        <v>42975</v>
      </c>
      <c r="B90" s="74">
        <f>B88+1</f>
        <v>42975</v>
      </c>
      <c r="C90" s="74">
        <f t="shared" si="462"/>
        <v>42975</v>
      </c>
      <c r="D90" s="75">
        <v>0</v>
      </c>
      <c r="E90" s="76">
        <f t="shared" si="463"/>
        <v>0</v>
      </c>
      <c r="F90" s="77">
        <v>0</v>
      </c>
      <c r="G90" s="78">
        <v>1</v>
      </c>
      <c r="H90" s="78"/>
      <c r="I90" s="79"/>
      <c r="J90" s="80">
        <f t="shared" si="489"/>
        <v>0</v>
      </c>
      <c r="K90" s="80">
        <f t="shared" si="490"/>
        <v>0</v>
      </c>
      <c r="L90" s="80">
        <f t="shared" si="464"/>
        <v>0</v>
      </c>
      <c r="M90" s="80">
        <f t="shared" si="465"/>
        <v>0</v>
      </c>
      <c r="N90" s="80" t="b">
        <f t="shared" si="466"/>
        <v>0</v>
      </c>
      <c r="O90" s="80">
        <f t="shared" si="467"/>
        <v>0</v>
      </c>
      <c r="P90" s="80">
        <f t="shared" si="468"/>
        <v>0</v>
      </c>
      <c r="Q90" s="80">
        <f t="shared" si="469"/>
        <v>0</v>
      </c>
      <c r="R90" s="81"/>
      <c r="S90" s="81"/>
      <c r="T90" s="81"/>
      <c r="U90" s="82"/>
      <c r="V90">
        <f t="shared" si="470"/>
        <v>0</v>
      </c>
      <c r="W90">
        <f t="shared" si="470"/>
        <v>0</v>
      </c>
      <c r="X90" t="b">
        <f t="shared" si="470"/>
        <v>0</v>
      </c>
      <c r="Y90">
        <f t="shared" si="470"/>
        <v>0</v>
      </c>
      <c r="Z90">
        <f t="shared" si="471"/>
        <v>0</v>
      </c>
      <c r="AA90">
        <f t="shared" si="472"/>
        <v>0</v>
      </c>
      <c r="AB90">
        <f t="shared" si="473"/>
        <v>0</v>
      </c>
      <c r="AC90">
        <f t="shared" si="474"/>
        <v>0</v>
      </c>
      <c r="AD90">
        <f t="shared" si="474"/>
        <v>0</v>
      </c>
      <c r="AE90">
        <f t="shared" si="474"/>
        <v>0</v>
      </c>
      <c r="AF90">
        <f t="shared" si="474"/>
        <v>0</v>
      </c>
      <c r="AG90">
        <f t="shared" si="475"/>
        <v>0</v>
      </c>
      <c r="AH90">
        <f t="shared" si="475"/>
        <v>0</v>
      </c>
      <c r="AI90">
        <f t="shared" si="475"/>
        <v>0</v>
      </c>
      <c r="AJ90">
        <f t="shared" si="475"/>
        <v>0</v>
      </c>
      <c r="AK90">
        <f t="shared" si="476"/>
        <v>0</v>
      </c>
      <c r="AL90">
        <f t="shared" si="476"/>
        <v>0</v>
      </c>
      <c r="AM90">
        <f t="shared" si="476"/>
        <v>0</v>
      </c>
      <c r="AN90">
        <f t="shared" si="476"/>
        <v>0</v>
      </c>
      <c r="AO90">
        <f t="shared" si="477"/>
        <v>0</v>
      </c>
      <c r="AP90">
        <f t="shared" si="478"/>
        <v>0</v>
      </c>
      <c r="AR90" s="4">
        <f t="shared" ref="AR90" si="523">IF(G90=0,0,IF(OR(G88&gt;=4,G89&gt;=4)=TRUE,0,IF(J90=0,0,IF(AND(J89&gt;0,(((B90+D90)-(C89+E89))*24)&lt;$T$8)=TRUE,$T$8-(((B90+D90)-(C89+E89))*24),IF(AND(J88&gt;0,(((B90+D90)-(C88+E88))*24)&lt;$T$8)=TRUE,$T$8-(((B90+D90)-(C88+E88))*24),0)))))</f>
        <v>0</v>
      </c>
      <c r="AS90" s="4">
        <f t="shared" si="480"/>
        <v>0</v>
      </c>
      <c r="AT90">
        <f>IF(AND(G90=1,J90&gt;0)=TRUE,1,0)</f>
        <v>0</v>
      </c>
      <c r="AU90">
        <f t="shared" ref="AU90" si="524">IF(G90=2,1,0)</f>
        <v>0</v>
      </c>
      <c r="AV90">
        <f t="shared" ref="AV90" si="525">IF(G90=3,1,0)</f>
        <v>0</v>
      </c>
      <c r="AW90">
        <f t="shared" ref="AW90" si="526">IF(G90=4,1,0)</f>
        <v>0</v>
      </c>
      <c r="AX90">
        <f t="shared" ref="AX90" si="527">IF(G90=5,1,0)</f>
        <v>0</v>
      </c>
      <c r="AY90">
        <f t="shared" ref="AY90" si="528">IF(G90=6,1,0)</f>
        <v>0</v>
      </c>
      <c r="AZ90">
        <f t="shared" ref="AZ90" si="529">IF(G90=7,1,0)</f>
        <v>0</v>
      </c>
      <c r="BA90">
        <f t="shared" ref="BA90" si="530">IF(G90=8,1,0)</f>
        <v>0</v>
      </c>
      <c r="BB90">
        <f t="shared" ref="BB90" si="531">IF(G90=9,1,0)</f>
        <v>0</v>
      </c>
    </row>
    <row r="91" spans="1:57" ht="9" customHeight="1">
      <c r="A91" s="105">
        <f>B90</f>
        <v>42975</v>
      </c>
      <c r="B91" s="106">
        <f>C90</f>
        <v>42975</v>
      </c>
      <c r="C91" s="106">
        <f t="shared" si="462"/>
        <v>42975</v>
      </c>
      <c r="D91" s="107">
        <v>0</v>
      </c>
      <c r="E91" s="108">
        <f t="shared" si="463"/>
        <v>0</v>
      </c>
      <c r="F91" s="109">
        <v>0</v>
      </c>
      <c r="G91" s="110">
        <v>1</v>
      </c>
      <c r="H91" s="110"/>
      <c r="I91" s="111"/>
      <c r="J91" s="112">
        <f t="shared" si="489"/>
        <v>0</v>
      </c>
      <c r="K91" s="112">
        <f t="shared" si="490"/>
        <v>0</v>
      </c>
      <c r="L91" s="112">
        <f t="shared" si="464"/>
        <v>0</v>
      </c>
      <c r="M91" s="112">
        <f t="shared" si="465"/>
        <v>0</v>
      </c>
      <c r="N91" s="112" t="b">
        <f t="shared" si="466"/>
        <v>0</v>
      </c>
      <c r="O91" s="112">
        <f t="shared" si="467"/>
        <v>0</v>
      </c>
      <c r="P91" s="112">
        <f t="shared" si="468"/>
        <v>0</v>
      </c>
      <c r="Q91" s="112">
        <f t="shared" si="469"/>
        <v>0</v>
      </c>
      <c r="R91" s="113"/>
      <c r="S91" s="113"/>
      <c r="T91" s="113"/>
      <c r="U91" s="114"/>
      <c r="V91">
        <f t="shared" si="470"/>
        <v>0</v>
      </c>
      <c r="W91">
        <f t="shared" si="470"/>
        <v>0</v>
      </c>
      <c r="X91" t="b">
        <f t="shared" si="470"/>
        <v>0</v>
      </c>
      <c r="Y91">
        <f t="shared" si="470"/>
        <v>0</v>
      </c>
      <c r="Z91">
        <f t="shared" si="471"/>
        <v>0</v>
      </c>
      <c r="AA91">
        <f t="shared" si="472"/>
        <v>0</v>
      </c>
      <c r="AB91">
        <f t="shared" si="473"/>
        <v>0</v>
      </c>
      <c r="AC91">
        <f t="shared" si="474"/>
        <v>0</v>
      </c>
      <c r="AD91">
        <f t="shared" si="474"/>
        <v>0</v>
      </c>
      <c r="AE91">
        <f t="shared" si="474"/>
        <v>0</v>
      </c>
      <c r="AF91">
        <f t="shared" si="474"/>
        <v>0</v>
      </c>
      <c r="AG91">
        <f t="shared" si="475"/>
        <v>0</v>
      </c>
      <c r="AH91">
        <f t="shared" si="475"/>
        <v>0</v>
      </c>
      <c r="AI91">
        <f t="shared" si="475"/>
        <v>0</v>
      </c>
      <c r="AJ91">
        <f t="shared" si="475"/>
        <v>0</v>
      </c>
      <c r="AK91">
        <f t="shared" si="476"/>
        <v>0</v>
      </c>
      <c r="AL91">
        <f t="shared" si="476"/>
        <v>0</v>
      </c>
      <c r="AM91">
        <f t="shared" si="476"/>
        <v>0</v>
      </c>
      <c r="AN91">
        <f t="shared" si="476"/>
        <v>0</v>
      </c>
      <c r="AO91">
        <f t="shared" si="477"/>
        <v>0</v>
      </c>
      <c r="AP91">
        <f t="shared" si="478"/>
        <v>0</v>
      </c>
      <c r="AQ91" s="4">
        <f t="shared" ref="AQ91" si="532">IF(G91=0,0,IF(OR(G90&gt;=4,G91&gt;=4)=TRUE,0,IF(AND(J90=0,J91=0)=TRUE,0,IF((AS90+AS91)&lt;=$T$9,0,IF((AS90+AS91)&gt;$T$9,IF(J91=0,IF(((C90+E90)*24)+$T$8&gt;(B92+D90)*24,IF(((((C90+E90)*24)+$T$8)-((B92+D90)*24)-AR92)&gt;0,(((C90+E90)*24)+$T$8)-((B92+D90)*24)-AR92,IF(((C91+E91)*24)+$T$8&gt;(B92+D90)*24,IF(((((C91+E91)*24)+$T$8)-((B92+D90)*24)-AR92)&gt;0,(((C91+E91)*24)+$T$8)-((B92+D90)*24)-AR92,0))))))))))</f>
        <v>0</v>
      </c>
      <c r="AS91" s="4">
        <f t="shared" si="480"/>
        <v>0</v>
      </c>
      <c r="AT91">
        <f>IF(AT90=1,0,IF(AND(G91=1,J91&gt;0)=TRUE,1,0))</f>
        <v>0</v>
      </c>
      <c r="AU91">
        <f>IF(AU90=1,0,IF(G91=2,1,0))</f>
        <v>0</v>
      </c>
      <c r="AV91">
        <f>IF(AV90=1,0,IF(G91=3,1,0))</f>
        <v>0</v>
      </c>
      <c r="AW91">
        <f>IF(AW90=1,0,IF(G91=4,1,0))</f>
        <v>0</v>
      </c>
      <c r="AX91">
        <f>IF(AX90=1,0,IF(G91=5,1,0))</f>
        <v>0</v>
      </c>
      <c r="AY91">
        <f>IF(AY90=1,0,IF(G91=6,1,0))</f>
        <v>0</v>
      </c>
      <c r="AZ91">
        <f>IF(AZ90=1,0,IF(G91=7,1,0))</f>
        <v>0</v>
      </c>
      <c r="BA91">
        <f>IF(BA90=1,0,IF(G91=8,1,0))</f>
        <v>0</v>
      </c>
      <c r="BB91">
        <f>IF(BB90=1,0,IF(G91=9,1,0))</f>
        <v>0</v>
      </c>
      <c r="BC91">
        <f>IF(J90+J91&gt;0,BC89+1,IF(BC89&lt;=6,0,BC89-6))</f>
        <v>0</v>
      </c>
      <c r="BD91">
        <f>IF(BC91&gt;13,1,0)</f>
        <v>0</v>
      </c>
      <c r="BE91">
        <f>IF($J90+$J91&gt;0,$BC89+1,0)</f>
        <v>0</v>
      </c>
    </row>
    <row r="92" spans="1:57" ht="9" customHeight="1">
      <c r="A92" s="73">
        <f t="shared" si="492"/>
        <v>42976</v>
      </c>
      <c r="B92" s="74">
        <f>B90+1</f>
        <v>42976</v>
      </c>
      <c r="C92" s="74">
        <f t="shared" si="462"/>
        <v>42976</v>
      </c>
      <c r="D92" s="75">
        <v>0</v>
      </c>
      <c r="E92" s="76">
        <f t="shared" si="463"/>
        <v>0</v>
      </c>
      <c r="F92" s="77">
        <v>0</v>
      </c>
      <c r="G92" s="78">
        <v>1</v>
      </c>
      <c r="H92" s="78"/>
      <c r="I92" s="79"/>
      <c r="J92" s="80">
        <f t="shared" si="489"/>
        <v>0</v>
      </c>
      <c r="K92" s="80">
        <f t="shared" si="490"/>
        <v>0</v>
      </c>
      <c r="L92" s="80">
        <f t="shared" si="464"/>
        <v>0</v>
      </c>
      <c r="M92" s="80">
        <f t="shared" si="465"/>
        <v>0</v>
      </c>
      <c r="N92" s="80" t="b">
        <f t="shared" si="466"/>
        <v>0</v>
      </c>
      <c r="O92" s="80">
        <f t="shared" si="467"/>
        <v>0</v>
      </c>
      <c r="P92" s="80">
        <f t="shared" si="468"/>
        <v>0</v>
      </c>
      <c r="Q92" s="80">
        <f t="shared" si="469"/>
        <v>0</v>
      </c>
      <c r="R92" s="81"/>
      <c r="S92" s="81"/>
      <c r="T92" s="81"/>
      <c r="U92" s="82"/>
      <c r="V92">
        <f t="shared" si="470"/>
        <v>0</v>
      </c>
      <c r="W92">
        <f t="shared" si="470"/>
        <v>0</v>
      </c>
      <c r="X92" t="b">
        <f t="shared" si="470"/>
        <v>0</v>
      </c>
      <c r="Y92">
        <f t="shared" si="470"/>
        <v>0</v>
      </c>
      <c r="Z92">
        <f t="shared" si="471"/>
        <v>0</v>
      </c>
      <c r="AA92">
        <f t="shared" si="472"/>
        <v>0</v>
      </c>
      <c r="AB92">
        <f t="shared" si="473"/>
        <v>0</v>
      </c>
      <c r="AC92">
        <f t="shared" si="474"/>
        <v>0</v>
      </c>
      <c r="AD92">
        <f t="shared" si="474"/>
        <v>0</v>
      </c>
      <c r="AE92">
        <f t="shared" si="474"/>
        <v>0</v>
      </c>
      <c r="AF92">
        <f t="shared" si="474"/>
        <v>0</v>
      </c>
      <c r="AG92">
        <f t="shared" si="475"/>
        <v>0</v>
      </c>
      <c r="AH92">
        <f t="shared" si="475"/>
        <v>0</v>
      </c>
      <c r="AI92">
        <f t="shared" si="475"/>
        <v>0</v>
      </c>
      <c r="AJ92">
        <f t="shared" si="475"/>
        <v>0</v>
      </c>
      <c r="AK92">
        <f t="shared" si="476"/>
        <v>0</v>
      </c>
      <c r="AL92">
        <f t="shared" si="476"/>
        <v>0</v>
      </c>
      <c r="AM92">
        <f t="shared" si="476"/>
        <v>0</v>
      </c>
      <c r="AN92">
        <f t="shared" si="476"/>
        <v>0</v>
      </c>
      <c r="AO92">
        <f t="shared" si="477"/>
        <v>0</v>
      </c>
      <c r="AP92">
        <f t="shared" si="478"/>
        <v>0</v>
      </c>
      <c r="AR92" s="4">
        <f t="shared" ref="AR92" si="533">IF(G92=0,0,IF(OR(G90&gt;=4,G91&gt;=4)=TRUE,0,IF(J92=0,0,IF(AND(J91&gt;0,(((B92+D92)-(C91+E91))*24)&lt;$T$8)=TRUE,$T$8-(((B92+D92)-(C91+E91))*24),IF(AND(J90&gt;0,(((B92+D92)-(C90+E90))*24)&lt;$T$8)=TRUE,$T$8-(((B92+D92)-(C90+E90))*24),0)))))</f>
        <v>0</v>
      </c>
      <c r="AS92" s="4">
        <f t="shared" si="480"/>
        <v>0</v>
      </c>
      <c r="AT92">
        <f>IF(AND(G92=1,J92&gt;0)=TRUE,1,0)</f>
        <v>0</v>
      </c>
      <c r="AU92">
        <f t="shared" ref="AU92" si="534">IF(G92=2,1,0)</f>
        <v>0</v>
      </c>
      <c r="AV92">
        <f t="shared" ref="AV92" si="535">IF(G92=3,1,0)</f>
        <v>0</v>
      </c>
      <c r="AW92">
        <f t="shared" ref="AW92" si="536">IF(G92=4,1,0)</f>
        <v>0</v>
      </c>
      <c r="AX92">
        <f t="shared" ref="AX92" si="537">IF(G92=5,1,0)</f>
        <v>0</v>
      </c>
      <c r="AY92">
        <f t="shared" ref="AY92" si="538">IF(G92=6,1,0)</f>
        <v>0</v>
      </c>
      <c r="AZ92">
        <f t="shared" ref="AZ92" si="539">IF(G92=7,1,0)</f>
        <v>0</v>
      </c>
      <c r="BA92">
        <f t="shared" ref="BA92" si="540">IF(G92=8,1,0)</f>
        <v>0</v>
      </c>
      <c r="BB92">
        <f t="shared" ref="BB92" si="541">IF(G92=9,1,0)</f>
        <v>0</v>
      </c>
    </row>
    <row r="93" spans="1:57" ht="9" customHeight="1">
      <c r="A93" s="105">
        <f>B92</f>
        <v>42976</v>
      </c>
      <c r="B93" s="106">
        <f>C92</f>
        <v>42976</v>
      </c>
      <c r="C93" s="106">
        <f t="shared" si="462"/>
        <v>42976</v>
      </c>
      <c r="D93" s="107">
        <v>0</v>
      </c>
      <c r="E93" s="108">
        <f t="shared" si="463"/>
        <v>0</v>
      </c>
      <c r="F93" s="109">
        <v>0</v>
      </c>
      <c r="G93" s="110">
        <v>1</v>
      </c>
      <c r="H93" s="110"/>
      <c r="I93" s="111"/>
      <c r="J93" s="112">
        <f t="shared" si="489"/>
        <v>0</v>
      </c>
      <c r="K93" s="112">
        <f t="shared" si="490"/>
        <v>0</v>
      </c>
      <c r="L93" s="112">
        <f t="shared" si="464"/>
        <v>0</v>
      </c>
      <c r="M93" s="112">
        <f t="shared" si="465"/>
        <v>0</v>
      </c>
      <c r="N93" s="112" t="b">
        <f t="shared" si="466"/>
        <v>0</v>
      </c>
      <c r="O93" s="112">
        <f t="shared" si="467"/>
        <v>0</v>
      </c>
      <c r="P93" s="112">
        <f t="shared" si="468"/>
        <v>0</v>
      </c>
      <c r="Q93" s="112">
        <f t="shared" si="469"/>
        <v>0</v>
      </c>
      <c r="R93" s="113"/>
      <c r="S93" s="113"/>
      <c r="T93" s="113"/>
      <c r="U93" s="114"/>
      <c r="V93">
        <f t="shared" si="470"/>
        <v>0</v>
      </c>
      <c r="W93">
        <f t="shared" si="470"/>
        <v>0</v>
      </c>
      <c r="X93" t="b">
        <f t="shared" si="470"/>
        <v>0</v>
      </c>
      <c r="Y93">
        <f t="shared" si="470"/>
        <v>0</v>
      </c>
      <c r="Z93">
        <f t="shared" si="471"/>
        <v>0</v>
      </c>
      <c r="AA93">
        <f t="shared" si="472"/>
        <v>0</v>
      </c>
      <c r="AB93">
        <f t="shared" si="473"/>
        <v>0</v>
      </c>
      <c r="AC93">
        <f t="shared" si="474"/>
        <v>0</v>
      </c>
      <c r="AD93">
        <f t="shared" si="474"/>
        <v>0</v>
      </c>
      <c r="AE93">
        <f t="shared" si="474"/>
        <v>0</v>
      </c>
      <c r="AF93">
        <f t="shared" si="474"/>
        <v>0</v>
      </c>
      <c r="AG93">
        <f t="shared" si="475"/>
        <v>0</v>
      </c>
      <c r="AH93">
        <f t="shared" si="475"/>
        <v>0</v>
      </c>
      <c r="AI93">
        <f t="shared" si="475"/>
        <v>0</v>
      </c>
      <c r="AJ93">
        <f t="shared" si="475"/>
        <v>0</v>
      </c>
      <c r="AK93">
        <f t="shared" si="476"/>
        <v>0</v>
      </c>
      <c r="AL93">
        <f t="shared" si="476"/>
        <v>0</v>
      </c>
      <c r="AM93">
        <f t="shared" si="476"/>
        <v>0</v>
      </c>
      <c r="AN93">
        <f t="shared" si="476"/>
        <v>0</v>
      </c>
      <c r="AO93">
        <f t="shared" si="477"/>
        <v>0</v>
      </c>
      <c r="AP93">
        <f t="shared" si="478"/>
        <v>0</v>
      </c>
      <c r="AQ93" s="4">
        <f t="shared" ref="AQ93" si="542">IF(G93=0,0,IF(OR(G92&gt;=4,G93&gt;=4)=TRUE,0,IF(AND(J92=0,J93=0)=TRUE,0,IF((AS92+AS93)&lt;=$T$9,0,IF((AS92+AS93)&gt;$T$9,IF(J93=0,IF(((C92+E92)*24)+$T$8&gt;(B94+D92)*24,IF(((((C92+E92)*24)+$T$8)-((B94+D92)*24)-AR94)&gt;0,(((C92+E92)*24)+$T$8)-((B94+D92)*24)-AR94,IF(((C93+E93)*24)+$T$8&gt;(B94+D92)*24,IF(((((C93+E93)*24)+$T$8)-((B94+D92)*24)-AR94)&gt;0,(((C93+E93)*24)+$T$8)-((B94+D92)*24)-AR94,0))))))))))</f>
        <v>0</v>
      </c>
      <c r="AS93" s="4">
        <f t="shared" si="480"/>
        <v>0</v>
      </c>
      <c r="AT93">
        <f>IF(AT92=1,0,IF(AND(G93=1,J93&gt;0)=TRUE,1,0))</f>
        <v>0</v>
      </c>
      <c r="AU93">
        <f>IF(AU92=1,0,IF(G93=2,1,0))</f>
        <v>0</v>
      </c>
      <c r="AV93">
        <f>IF(AV92=1,0,IF(G93=3,1,0))</f>
        <v>0</v>
      </c>
      <c r="AW93">
        <f>IF(AW92=1,0,IF(G93=4,1,0))</f>
        <v>0</v>
      </c>
      <c r="AX93">
        <f>IF(AX92=1,0,IF(G93=5,1,0))</f>
        <v>0</v>
      </c>
      <c r="AY93">
        <f>IF(AY92=1,0,IF(G93=6,1,0))</f>
        <v>0</v>
      </c>
      <c r="AZ93">
        <f>IF(AZ92=1,0,IF(G93=7,1,0))</f>
        <v>0</v>
      </c>
      <c r="BA93">
        <f>IF(BA92=1,0,IF(G93=8,1,0))</f>
        <v>0</v>
      </c>
      <c r="BB93">
        <f>IF(BB92=1,0,IF(G93=9,1,0))</f>
        <v>0</v>
      </c>
      <c r="BC93">
        <f>IF(J92+J93&gt;0,BC91+1,IF(BC91&lt;=6,0,BC91-6))</f>
        <v>0</v>
      </c>
      <c r="BD93">
        <f>IF(BC93&gt;13,1,0)</f>
        <v>0</v>
      </c>
      <c r="BE93">
        <f>IF($J92+$J93&gt;0,$BC91+1,0)</f>
        <v>0</v>
      </c>
    </row>
    <row r="94" spans="1:57" ht="9" customHeight="1">
      <c r="A94" s="73">
        <f t="shared" ref="A94" si="543">B94</f>
        <v>42977</v>
      </c>
      <c r="B94" s="74">
        <f>B92+1</f>
        <v>42977</v>
      </c>
      <c r="C94" s="74">
        <f t="shared" si="462"/>
        <v>42977</v>
      </c>
      <c r="D94" s="75">
        <v>0</v>
      </c>
      <c r="E94" s="76">
        <f t="shared" si="463"/>
        <v>0</v>
      </c>
      <c r="F94" s="77">
        <v>0</v>
      </c>
      <c r="G94" s="78">
        <v>1</v>
      </c>
      <c r="H94" s="78"/>
      <c r="I94" s="79"/>
      <c r="J94" s="80">
        <f t="shared" si="489"/>
        <v>0</v>
      </c>
      <c r="K94" s="80">
        <f t="shared" si="490"/>
        <v>0</v>
      </c>
      <c r="L94" s="80">
        <f t="shared" si="464"/>
        <v>0</v>
      </c>
      <c r="M94" s="80">
        <f t="shared" si="465"/>
        <v>0</v>
      </c>
      <c r="N94" s="80" t="b">
        <f t="shared" si="466"/>
        <v>0</v>
      </c>
      <c r="O94" s="80">
        <f t="shared" si="467"/>
        <v>0</v>
      </c>
      <c r="P94" s="80">
        <f t="shared" si="468"/>
        <v>0</v>
      </c>
      <c r="Q94" s="80">
        <f t="shared" si="469"/>
        <v>0</v>
      </c>
      <c r="R94" s="81"/>
      <c r="S94" s="81"/>
      <c r="T94" s="81"/>
      <c r="U94" s="82"/>
      <c r="V94">
        <f t="shared" si="470"/>
        <v>0</v>
      </c>
      <c r="W94">
        <f t="shared" si="470"/>
        <v>0</v>
      </c>
      <c r="X94" t="b">
        <f t="shared" si="470"/>
        <v>0</v>
      </c>
      <c r="Y94">
        <f t="shared" si="470"/>
        <v>0</v>
      </c>
      <c r="Z94">
        <f t="shared" si="471"/>
        <v>0</v>
      </c>
      <c r="AA94">
        <f t="shared" si="472"/>
        <v>0</v>
      </c>
      <c r="AB94">
        <f t="shared" si="473"/>
        <v>0</v>
      </c>
      <c r="AC94">
        <f t="shared" si="474"/>
        <v>0</v>
      </c>
      <c r="AD94">
        <f t="shared" si="474"/>
        <v>0</v>
      </c>
      <c r="AE94">
        <f t="shared" si="474"/>
        <v>0</v>
      </c>
      <c r="AF94">
        <f t="shared" si="474"/>
        <v>0</v>
      </c>
      <c r="AG94">
        <f t="shared" si="475"/>
        <v>0</v>
      </c>
      <c r="AH94">
        <f t="shared" si="475"/>
        <v>0</v>
      </c>
      <c r="AI94">
        <f t="shared" si="475"/>
        <v>0</v>
      </c>
      <c r="AJ94">
        <f t="shared" si="475"/>
        <v>0</v>
      </c>
      <c r="AK94">
        <f t="shared" si="476"/>
        <v>0</v>
      </c>
      <c r="AL94">
        <f t="shared" si="476"/>
        <v>0</v>
      </c>
      <c r="AM94">
        <f t="shared" si="476"/>
        <v>0</v>
      </c>
      <c r="AN94">
        <f t="shared" si="476"/>
        <v>0</v>
      </c>
      <c r="AO94">
        <f t="shared" si="477"/>
        <v>0</v>
      </c>
      <c r="AP94">
        <f t="shared" si="478"/>
        <v>0</v>
      </c>
      <c r="AR94" s="4">
        <f t="shared" ref="AR94" si="544">IF(G94=0,0,IF(OR(G92&gt;=4,G93&gt;=4)=TRUE,0,IF(J94=0,0,IF(AND(J93&gt;0,(((B94+D94)-(C93+E93))*24)&lt;$T$8)=TRUE,$T$8-(((B94+D94)-(C93+E93))*24),IF(AND(J92&gt;0,(((B94+D94)-(C92+E92))*24)&lt;$T$8)=TRUE,$T$8-(((B94+D94)-(C92+E92))*24),0)))))</f>
        <v>0</v>
      </c>
      <c r="AS94" s="4">
        <f t="shared" si="480"/>
        <v>0</v>
      </c>
      <c r="AT94">
        <f>IF(AND(G94=1,J94&gt;0)=TRUE,1,0)</f>
        <v>0</v>
      </c>
      <c r="AU94">
        <f t="shared" ref="AU94" si="545">IF(G94=2,1,0)</f>
        <v>0</v>
      </c>
      <c r="AV94">
        <f t="shared" ref="AV94" si="546">IF(G94=3,1,0)</f>
        <v>0</v>
      </c>
      <c r="AW94">
        <f t="shared" ref="AW94" si="547">IF(G94=4,1,0)</f>
        <v>0</v>
      </c>
      <c r="AX94">
        <f t="shared" ref="AX94" si="548">IF(G94=5,1,0)</f>
        <v>0</v>
      </c>
      <c r="AY94">
        <f t="shared" ref="AY94" si="549">IF(G94=6,1,0)</f>
        <v>0</v>
      </c>
      <c r="AZ94">
        <f t="shared" ref="AZ94" si="550">IF(G94=7,1,0)</f>
        <v>0</v>
      </c>
      <c r="BA94">
        <f t="shared" ref="BA94" si="551">IF(G94=8,1,0)</f>
        <v>0</v>
      </c>
      <c r="BB94">
        <f t="shared" ref="BB94" si="552">IF(G94=9,1,0)</f>
        <v>0</v>
      </c>
    </row>
    <row r="95" spans="1:57" ht="9.9499999999999993" customHeight="1" thickBot="1">
      <c r="A95" s="93">
        <f>B94</f>
        <v>42977</v>
      </c>
      <c r="B95" s="94">
        <f>C94</f>
        <v>42977</v>
      </c>
      <c r="C95" s="94">
        <f t="shared" si="462"/>
        <v>42977</v>
      </c>
      <c r="D95" s="95">
        <v>0</v>
      </c>
      <c r="E95" s="96">
        <f t="shared" si="463"/>
        <v>0</v>
      </c>
      <c r="F95" s="97">
        <v>0</v>
      </c>
      <c r="G95" s="98">
        <v>1</v>
      </c>
      <c r="H95" s="98"/>
      <c r="I95" s="99"/>
      <c r="J95" s="100">
        <f t="shared" si="489"/>
        <v>0</v>
      </c>
      <c r="K95" s="100">
        <f t="shared" si="490"/>
        <v>0</v>
      </c>
      <c r="L95" s="100">
        <f t="shared" si="464"/>
        <v>0</v>
      </c>
      <c r="M95" s="100">
        <f t="shared" si="465"/>
        <v>0</v>
      </c>
      <c r="N95" s="100" t="b">
        <f t="shared" si="466"/>
        <v>0</v>
      </c>
      <c r="O95" s="100">
        <f t="shared" si="467"/>
        <v>0</v>
      </c>
      <c r="P95" s="100">
        <f t="shared" si="468"/>
        <v>0</v>
      </c>
      <c r="Q95" s="100">
        <f t="shared" si="469"/>
        <v>0</v>
      </c>
      <c r="R95" s="101"/>
      <c r="S95" s="101"/>
      <c r="T95" s="101"/>
      <c r="U95" s="102"/>
      <c r="V95">
        <f t="shared" si="470"/>
        <v>0</v>
      </c>
      <c r="W95">
        <f t="shared" si="470"/>
        <v>0</v>
      </c>
      <c r="X95" t="b">
        <f t="shared" si="470"/>
        <v>0</v>
      </c>
      <c r="Y95">
        <f t="shared" si="470"/>
        <v>0</v>
      </c>
      <c r="Z95">
        <f t="shared" si="471"/>
        <v>0</v>
      </c>
      <c r="AA95">
        <f t="shared" si="472"/>
        <v>0</v>
      </c>
      <c r="AB95">
        <f t="shared" si="473"/>
        <v>0</v>
      </c>
      <c r="AC95">
        <f t="shared" si="474"/>
        <v>0</v>
      </c>
      <c r="AD95">
        <f t="shared" si="474"/>
        <v>0</v>
      </c>
      <c r="AE95">
        <f t="shared" si="474"/>
        <v>0</v>
      </c>
      <c r="AF95">
        <f t="shared" si="474"/>
        <v>0</v>
      </c>
      <c r="AG95">
        <f t="shared" si="475"/>
        <v>0</v>
      </c>
      <c r="AH95">
        <f t="shared" si="475"/>
        <v>0</v>
      </c>
      <c r="AI95">
        <f t="shared" si="475"/>
        <v>0</v>
      </c>
      <c r="AJ95">
        <f t="shared" si="475"/>
        <v>0</v>
      </c>
      <c r="AK95">
        <f t="shared" si="476"/>
        <v>0</v>
      </c>
      <c r="AL95">
        <f t="shared" si="476"/>
        <v>0</v>
      </c>
      <c r="AM95">
        <f t="shared" si="476"/>
        <v>0</v>
      </c>
      <c r="AN95">
        <f t="shared" si="476"/>
        <v>0</v>
      </c>
      <c r="AO95">
        <f t="shared" si="477"/>
        <v>0</v>
      </c>
      <c r="AP95">
        <f t="shared" si="478"/>
        <v>0</v>
      </c>
      <c r="AQ95" s="4">
        <v>0</v>
      </c>
      <c r="AS95" s="4">
        <f t="shared" si="480"/>
        <v>0</v>
      </c>
      <c r="AT95">
        <f>IF(AT94=1,0,IF(AND(G95=1,J95&gt;0)=TRUE,1,0))</f>
        <v>0</v>
      </c>
      <c r="AU95">
        <f>IF(AU94=1,0,IF(G95=2,1,0))</f>
        <v>0</v>
      </c>
      <c r="AV95">
        <f>IF(AV94=1,0,IF(G95=3,1,0))</f>
        <v>0</v>
      </c>
      <c r="AW95">
        <f>IF(AW94=1,0,IF(G95=4,1,0))</f>
        <v>0</v>
      </c>
      <c r="AX95">
        <f>IF(AX94=1,0,IF(G95=5,1,0))</f>
        <v>0</v>
      </c>
      <c r="AY95">
        <f>IF(AY94=1,0,IF(G95=6,1,0))</f>
        <v>0</v>
      </c>
      <c r="AZ95">
        <f>IF(AZ94=1,0,IF(G95=7,1,0))</f>
        <v>0</v>
      </c>
      <c r="BA95">
        <f>IF(BA94=1,0,IF(G95=8,1,0))</f>
        <v>0</v>
      </c>
      <c r="BB95">
        <f>IF(BB94=1,0,IF(G95=9,1,0))</f>
        <v>0</v>
      </c>
      <c r="BC95">
        <f>IF(J94+J95&gt;0,BC93+1,IF(BC93&lt;=6,0,BC93-6))</f>
        <v>0</v>
      </c>
      <c r="BD95">
        <f>IF(BC95&gt;13,1,0)</f>
        <v>0</v>
      </c>
      <c r="BE95">
        <f>IF($J94+$J95&gt;0,$BC93+1,0)</f>
        <v>0</v>
      </c>
    </row>
    <row r="96" spans="1:57" ht="2.1" customHeight="1">
      <c r="A96" s="10"/>
      <c r="B96" s="58"/>
      <c r="C96" s="58"/>
      <c r="D96" s="58"/>
      <c r="E96" s="58"/>
      <c r="F96" s="57"/>
      <c r="G96" s="58"/>
      <c r="H96" s="58"/>
      <c r="I96" s="58"/>
      <c r="J96" s="40"/>
      <c r="K96" s="40"/>
      <c r="L96" s="40"/>
      <c r="M96" s="40"/>
      <c r="N96" s="40"/>
      <c r="O96" s="40"/>
      <c r="P96" s="40"/>
      <c r="Q96" s="40"/>
      <c r="R96" s="11"/>
      <c r="S96" s="11"/>
      <c r="T96" s="11"/>
      <c r="U96" s="38"/>
    </row>
    <row r="97" spans="1:57" ht="12" customHeight="1">
      <c r="A97" s="20" t="s">
        <v>75</v>
      </c>
      <c r="B97" s="21" t="s">
        <v>77</v>
      </c>
      <c r="C97" s="22" t="s">
        <v>76</v>
      </c>
      <c r="D97" s="22"/>
      <c r="E97" s="9"/>
      <c r="F97" s="58"/>
      <c r="G97" s="58"/>
      <c r="H97" s="58">
        <f>SUM(H12:H95)</f>
        <v>0</v>
      </c>
      <c r="I97" s="58"/>
      <c r="J97" s="40" t="s">
        <v>42</v>
      </c>
      <c r="K97" s="40"/>
      <c r="L97" s="40">
        <f t="shared" ref="L97:Q97" si="553">SUM(L12:L95)</f>
        <v>0</v>
      </c>
      <c r="M97" s="40">
        <f t="shared" si="553"/>
        <v>0</v>
      </c>
      <c r="N97" s="40">
        <f t="shared" si="553"/>
        <v>0</v>
      </c>
      <c r="O97" s="40">
        <f t="shared" si="553"/>
        <v>0</v>
      </c>
      <c r="P97" s="40">
        <f t="shared" si="553"/>
        <v>0</v>
      </c>
      <c r="Q97" s="40">
        <f t="shared" si="553"/>
        <v>0</v>
      </c>
      <c r="R97" s="11"/>
      <c r="S97" s="11"/>
      <c r="T97" s="11"/>
      <c r="U97" s="38"/>
      <c r="V97">
        <f t="shared" ref="V97:AR97" si="554">SUM(V12:V96)</f>
        <v>0</v>
      </c>
      <c r="W97">
        <f t="shared" si="554"/>
        <v>0</v>
      </c>
      <c r="X97">
        <f t="shared" si="554"/>
        <v>0</v>
      </c>
      <c r="Y97">
        <f t="shared" si="554"/>
        <v>0</v>
      </c>
      <c r="Z97">
        <f t="shared" si="554"/>
        <v>0</v>
      </c>
      <c r="AA97">
        <f t="shared" si="554"/>
        <v>0</v>
      </c>
      <c r="AB97">
        <f t="shared" si="554"/>
        <v>0</v>
      </c>
      <c r="AC97">
        <f t="shared" si="554"/>
        <v>0</v>
      </c>
      <c r="AD97">
        <f t="shared" si="554"/>
        <v>0</v>
      </c>
      <c r="AE97">
        <f t="shared" si="554"/>
        <v>0</v>
      </c>
      <c r="AF97">
        <f t="shared" si="554"/>
        <v>0</v>
      </c>
      <c r="AG97">
        <f t="shared" si="554"/>
        <v>0</v>
      </c>
      <c r="AH97">
        <f t="shared" si="554"/>
        <v>0</v>
      </c>
      <c r="AI97">
        <f t="shared" si="554"/>
        <v>0</v>
      </c>
      <c r="AJ97">
        <f t="shared" si="554"/>
        <v>0</v>
      </c>
      <c r="AK97">
        <f t="shared" si="554"/>
        <v>0</v>
      </c>
      <c r="AL97">
        <f t="shared" si="554"/>
        <v>0</v>
      </c>
      <c r="AM97">
        <f t="shared" si="554"/>
        <v>0</v>
      </c>
      <c r="AN97">
        <f t="shared" si="554"/>
        <v>0</v>
      </c>
      <c r="AO97">
        <f t="shared" si="554"/>
        <v>0</v>
      </c>
      <c r="AP97">
        <f t="shared" si="554"/>
        <v>0</v>
      </c>
      <c r="AQ97" s="4">
        <f t="shared" si="554"/>
        <v>0</v>
      </c>
      <c r="AR97" s="4">
        <f t="shared" si="554"/>
        <v>0</v>
      </c>
      <c r="AT97" s="4">
        <f t="shared" ref="AT97:BB97" si="555">SUM(AT12:AT96)</f>
        <v>0</v>
      </c>
      <c r="AU97" s="4">
        <f t="shared" si="555"/>
        <v>0</v>
      </c>
      <c r="AV97" s="4">
        <f t="shared" si="555"/>
        <v>0</v>
      </c>
      <c r="AW97" s="4">
        <f t="shared" si="555"/>
        <v>0</v>
      </c>
      <c r="AX97" s="4">
        <f t="shared" si="555"/>
        <v>0</v>
      </c>
      <c r="AY97" s="4">
        <f t="shared" si="555"/>
        <v>0</v>
      </c>
      <c r="AZ97" s="4">
        <f t="shared" si="555"/>
        <v>0</v>
      </c>
      <c r="BA97" s="4">
        <f t="shared" si="555"/>
        <v>0</v>
      </c>
      <c r="BB97" s="4">
        <f t="shared" si="555"/>
        <v>0</v>
      </c>
      <c r="BC97" s="4"/>
      <c r="BD97" s="4">
        <f t="shared" ref="BD97" si="556">SUM(BD12:BD96)</f>
        <v>0</v>
      </c>
      <c r="BE97">
        <f>MAX(BE13:BE95)</f>
        <v>0</v>
      </c>
    </row>
    <row r="98" spans="1:57" ht="9.9499999999999993" customHeight="1">
      <c r="A98" s="10" t="s">
        <v>72</v>
      </c>
      <c r="B98" s="48">
        <f>V97+W97+X97+G120+AQ97</f>
        <v>173.33</v>
      </c>
      <c r="C98" s="48">
        <f>AC97+AG97+AK97+C99+C100</f>
        <v>0</v>
      </c>
      <c r="D98" s="58"/>
      <c r="E98" s="27">
        <f>(B98+C98)*N1</f>
        <v>275419.63670000003</v>
      </c>
      <c r="F98" s="58"/>
      <c r="G98" s="23" t="s">
        <v>78</v>
      </c>
      <c r="H98" s="22"/>
      <c r="I98" s="22"/>
      <c r="J98" s="8"/>
      <c r="K98" s="7" t="s">
        <v>87</v>
      </c>
      <c r="L98" s="14">
        <f>IF($R$99&gt;$T$1,$T$1*($R$1/100),$R$99*($R$1/100))</f>
        <v>98172.778662441619</v>
      </c>
      <c r="M98" s="11"/>
      <c r="N98" s="7" t="s">
        <v>83</v>
      </c>
      <c r="O98" s="8"/>
      <c r="P98" s="8"/>
      <c r="Q98" s="29"/>
      <c r="R98" s="30">
        <f>SUM($E$98:$E$105)</f>
        <v>275419.63670000003</v>
      </c>
      <c r="S98" s="11"/>
      <c r="T98" s="11"/>
      <c r="U98" s="38"/>
    </row>
    <row r="99" spans="1:57" ht="9.9499999999999993" customHeight="1">
      <c r="A99" s="10" t="s">
        <v>4</v>
      </c>
      <c r="B99" s="48">
        <f>W97</f>
        <v>0</v>
      </c>
      <c r="C99" s="48">
        <f>AD97+AH97+AL97</f>
        <v>0</v>
      </c>
      <c r="D99" s="58"/>
      <c r="E99" s="27">
        <f>(B99+C99)*N2</f>
        <v>0</v>
      </c>
      <c r="F99" s="58"/>
      <c r="G99" s="24"/>
      <c r="H99" s="58"/>
      <c r="I99" s="58"/>
      <c r="J99" s="11"/>
      <c r="K99" s="10" t="s">
        <v>88</v>
      </c>
      <c r="L99" s="16">
        <f>IF($R$99&gt;$T$2,($T$2-$T$1)*($R$2/100),IF($R$99&gt;$T$1,($R$99-$T$1)*($R$2/100),0))</f>
        <v>0</v>
      </c>
      <c r="M99" s="11"/>
      <c r="N99" s="10" t="s">
        <v>84</v>
      </c>
      <c r="O99" s="11"/>
      <c r="P99" s="11"/>
      <c r="Q99" s="31"/>
      <c r="R99" s="32">
        <f>$R$98-$L$102</f>
        <v>264402.85123200004</v>
      </c>
      <c r="S99" s="11"/>
      <c r="T99" s="11"/>
      <c r="U99" s="38"/>
      <c r="V99" t="s">
        <v>45</v>
      </c>
      <c r="W99" t="s">
        <v>46</v>
      </c>
      <c r="X99" t="s">
        <v>47</v>
      </c>
      <c r="Y99" t="s">
        <v>57</v>
      </c>
      <c r="Z99" t="s">
        <v>48</v>
      </c>
      <c r="AA99" t="s">
        <v>49</v>
      </c>
      <c r="AB99" t="s">
        <v>50</v>
      </c>
      <c r="AC99" t="s">
        <v>53</v>
      </c>
      <c r="AD99" t="s">
        <v>54</v>
      </c>
      <c r="AE99" t="s">
        <v>55</v>
      </c>
      <c r="AF99" t="s">
        <v>56</v>
      </c>
      <c r="AG99" t="s">
        <v>59</v>
      </c>
      <c r="AH99" t="s">
        <v>58</v>
      </c>
      <c r="AI99" t="s">
        <v>60</v>
      </c>
      <c r="AJ99" t="s">
        <v>61</v>
      </c>
      <c r="AK99" t="s">
        <v>62</v>
      </c>
      <c r="AL99" t="s">
        <v>63</v>
      </c>
      <c r="AM99" t="s">
        <v>64</v>
      </c>
      <c r="AN99" t="s">
        <v>65</v>
      </c>
      <c r="AO99" t="s">
        <v>51</v>
      </c>
      <c r="AP99" t="s">
        <v>52</v>
      </c>
      <c r="AQ99" s="4" t="s">
        <v>67</v>
      </c>
      <c r="AR99" s="4" t="s">
        <v>68</v>
      </c>
      <c r="AS99" s="4" t="s">
        <v>71</v>
      </c>
      <c r="AT99" t="s">
        <v>107</v>
      </c>
      <c r="AU99" t="s">
        <v>108</v>
      </c>
      <c r="AV99" t="s">
        <v>109</v>
      </c>
      <c r="AW99" t="s">
        <v>110</v>
      </c>
      <c r="AX99" t="s">
        <v>111</v>
      </c>
      <c r="AY99" t="s">
        <v>112</v>
      </c>
      <c r="AZ99" t="s">
        <v>113</v>
      </c>
      <c r="BA99" t="s">
        <v>114</v>
      </c>
      <c r="BB99" t="s">
        <v>115</v>
      </c>
    </row>
    <row r="100" spans="1:57" ht="9.9499999999999993" customHeight="1">
      <c r="A100" s="10" t="s">
        <v>5</v>
      </c>
      <c r="B100" s="48">
        <f>X97</f>
        <v>0</v>
      </c>
      <c r="C100" s="48">
        <f>AE97+AI97+AM97</f>
        <v>0</v>
      </c>
      <c r="D100" s="58"/>
      <c r="E100" s="27">
        <f>(B100+C100)*N3</f>
        <v>0</v>
      </c>
      <c r="F100" s="58"/>
      <c r="G100" s="24" t="s">
        <v>79</v>
      </c>
      <c r="H100" s="58"/>
      <c r="I100" s="58"/>
      <c r="J100" s="15">
        <f>$R$4</f>
        <v>51920</v>
      </c>
      <c r="K100" s="12" t="s">
        <v>89</v>
      </c>
      <c r="L100" s="18">
        <f>IF($R$99&gt;=$S$3,($R$99-$T$2)*($R$3/100),0)</f>
        <v>0</v>
      </c>
      <c r="M100" s="11"/>
      <c r="N100" s="10"/>
      <c r="O100" s="11"/>
      <c r="P100" s="11"/>
      <c r="Q100" s="15"/>
      <c r="R100" s="16"/>
      <c r="S100" s="11"/>
      <c r="T100" s="11"/>
      <c r="U100" s="38"/>
    </row>
    <row r="101" spans="1:57" ht="9.9499999999999993" customHeight="1">
      <c r="A101" s="10" t="s">
        <v>6</v>
      </c>
      <c r="B101" s="48">
        <f>Y97</f>
        <v>0</v>
      </c>
      <c r="C101" s="48">
        <f>AF97+AJ97+AN97</f>
        <v>0</v>
      </c>
      <c r="D101" s="58"/>
      <c r="E101" s="27">
        <f>(B101+C101)*N5</f>
        <v>0</v>
      </c>
      <c r="F101" s="58"/>
      <c r="G101" s="24" t="s">
        <v>90</v>
      </c>
      <c r="H101" s="58"/>
      <c r="I101" s="58"/>
      <c r="J101" s="11"/>
      <c r="K101" s="11"/>
      <c r="L101" s="16">
        <f>IF(((L98+L99+L100)-J100)&lt;0,0,((L98+L99+L100)-J100))</f>
        <v>46252.778662441619</v>
      </c>
      <c r="M101" s="11"/>
      <c r="N101" s="10" t="s">
        <v>85</v>
      </c>
      <c r="O101" s="11"/>
      <c r="P101" s="11"/>
      <c r="Q101" s="31"/>
      <c r="R101" s="32">
        <f>SUM($L$101:$L$105)</f>
        <v>60823.760497441617</v>
      </c>
      <c r="S101" s="11"/>
      <c r="T101" s="11"/>
      <c r="U101" s="38"/>
    </row>
    <row r="102" spans="1:57" ht="9.9499999999999993" customHeight="1">
      <c r="A102" s="10" t="s">
        <v>73</v>
      </c>
      <c r="B102" s="48">
        <f>Z97</f>
        <v>0</v>
      </c>
      <c r="C102" s="58"/>
      <c r="D102" s="58"/>
      <c r="E102" s="27">
        <f>B102*N6</f>
        <v>0</v>
      </c>
      <c r="F102" s="58"/>
      <c r="G102" s="24" t="s">
        <v>16</v>
      </c>
      <c r="H102" s="58"/>
      <c r="I102" s="58"/>
      <c r="J102" s="11"/>
      <c r="K102" s="11"/>
      <c r="L102" s="16">
        <f>$R$98*($R$5/100)</f>
        <v>11016.785468000002</v>
      </c>
      <c r="M102" s="11"/>
      <c r="N102" s="10"/>
      <c r="O102" s="11"/>
      <c r="P102" s="11"/>
      <c r="Q102" s="15"/>
      <c r="R102" s="16"/>
      <c r="S102" s="11"/>
      <c r="T102" s="11"/>
      <c r="U102" s="38"/>
    </row>
    <row r="103" spans="1:57" ht="9.9499999999999993" customHeight="1">
      <c r="A103" s="10" t="s">
        <v>74</v>
      </c>
      <c r="B103" s="48">
        <f>AA97</f>
        <v>0</v>
      </c>
      <c r="C103" s="58"/>
      <c r="D103" s="58"/>
      <c r="E103" s="27">
        <f>B103*N7</f>
        <v>0</v>
      </c>
      <c r="F103" s="58"/>
      <c r="G103" s="24" t="s">
        <v>80</v>
      </c>
      <c r="H103" s="58"/>
      <c r="I103" s="58"/>
      <c r="J103" s="11"/>
      <c r="K103" s="11"/>
      <c r="L103" s="16">
        <f>$R$98*($R$6/100)</f>
        <v>2754.1963670000005</v>
      </c>
      <c r="M103" s="11"/>
      <c r="N103" s="12" t="s">
        <v>82</v>
      </c>
      <c r="O103" s="13"/>
      <c r="P103" s="13"/>
      <c r="Q103" s="33"/>
      <c r="R103" s="34">
        <f>$R$98-$R$101</f>
        <v>214595.8762025584</v>
      </c>
      <c r="S103" s="11"/>
      <c r="T103" s="11"/>
      <c r="U103" s="38"/>
    </row>
    <row r="104" spans="1:57" ht="9.9499999999999993" customHeight="1">
      <c r="A104" s="10" t="s">
        <v>86</v>
      </c>
      <c r="B104" s="48">
        <f>AB97</f>
        <v>0</v>
      </c>
      <c r="C104" s="58" t="s">
        <v>18</v>
      </c>
      <c r="D104" s="58">
        <f>AO97</f>
        <v>0</v>
      </c>
      <c r="E104" s="27">
        <f>(B104+D104)*N1</f>
        <v>0</v>
      </c>
      <c r="F104" s="58"/>
      <c r="G104" s="24" t="s">
        <v>9</v>
      </c>
      <c r="H104" s="58"/>
      <c r="I104" s="58"/>
      <c r="J104" s="11"/>
      <c r="K104" s="11"/>
      <c r="L104" s="16">
        <f>$E$105</f>
        <v>0</v>
      </c>
      <c r="M104" s="11"/>
      <c r="N104" s="11"/>
      <c r="O104" s="11"/>
      <c r="P104" s="11"/>
      <c r="Q104" s="31"/>
      <c r="R104" s="31"/>
      <c r="S104" s="11"/>
      <c r="T104" s="11"/>
      <c r="U104" s="38"/>
    </row>
    <row r="105" spans="1:57" ht="9.9499999999999993" customHeight="1">
      <c r="A105" s="12" t="s">
        <v>9</v>
      </c>
      <c r="B105" s="49">
        <f>$M$8</f>
        <v>10.17</v>
      </c>
      <c r="C105" s="317" t="str">
        <f>IF($O$8=1,"Orlof einnig á DV","Orlof ekki á DV")</f>
        <v>Orlof ekki á DV</v>
      </c>
      <c r="D105" s="317"/>
      <c r="E105" s="28">
        <f>IF($O$8=1,(E98+E99+E100+E101+E102+E103)*($M$8/100),(E99+E100+E101+E102+E103)*($M$8/100))</f>
        <v>0</v>
      </c>
      <c r="F105" s="58"/>
      <c r="G105" s="25" t="s">
        <v>81</v>
      </c>
      <c r="H105" s="59"/>
      <c r="I105" s="59"/>
      <c r="J105" s="13"/>
      <c r="K105" s="13"/>
      <c r="L105" s="18">
        <f>IF($R$98&lt;$R$7,0,$R$7)</f>
        <v>800</v>
      </c>
      <c r="M105" s="11"/>
      <c r="N105" s="35" t="s">
        <v>18</v>
      </c>
      <c r="O105" s="36">
        <f>AO97</f>
        <v>0</v>
      </c>
      <c r="P105" s="326" t="s">
        <v>126</v>
      </c>
      <c r="Q105" s="326"/>
      <c r="R105" s="61">
        <f>R119</f>
        <v>0</v>
      </c>
      <c r="S105" s="11"/>
      <c r="T105" s="11"/>
      <c r="U105" s="38"/>
    </row>
    <row r="106" spans="1:57" ht="9.9499999999999993" customHeight="1">
      <c r="A106" s="12"/>
      <c r="B106" s="59"/>
      <c r="C106" s="59"/>
      <c r="D106" s="59"/>
      <c r="E106" s="59"/>
      <c r="F106" s="59"/>
      <c r="G106" s="41"/>
      <c r="H106" s="59"/>
      <c r="I106" s="59"/>
      <c r="J106" s="13"/>
      <c r="K106" s="13"/>
      <c r="L106" s="17"/>
      <c r="M106" s="13"/>
      <c r="N106" s="13"/>
      <c r="O106" s="13"/>
      <c r="P106" s="13"/>
      <c r="Q106" s="13"/>
      <c r="R106" s="13"/>
      <c r="S106" s="13"/>
      <c r="T106" s="13"/>
      <c r="U106" s="42"/>
    </row>
    <row r="107" spans="1:57" ht="9.9499999999999993" customHeight="1"/>
    <row r="108" spans="1:57" ht="9.9499999999999993" customHeight="1"/>
    <row r="116" spans="2:18" ht="15.75" thickBot="1"/>
    <row r="117" spans="2:18" ht="30" thickBot="1">
      <c r="B117" s="318" t="str">
        <f>A1</f>
        <v>Nafn</v>
      </c>
      <c r="C117" s="319"/>
      <c r="D117" s="319"/>
      <c r="E117" s="319"/>
      <c r="F117" s="319"/>
      <c r="G117" s="319"/>
      <c r="H117" s="319"/>
      <c r="I117" s="319"/>
      <c r="J117" s="320"/>
      <c r="K117" s="321" t="s">
        <v>91</v>
      </c>
      <c r="L117" s="322"/>
      <c r="M117" s="322"/>
      <c r="N117" s="322"/>
      <c r="O117" s="322"/>
      <c r="P117" s="322"/>
      <c r="Q117" s="322"/>
      <c r="R117" s="323"/>
    </row>
    <row r="118" spans="2:18" ht="21.95" customHeight="1" thickBot="1">
      <c r="B118" s="117" t="s">
        <v>92</v>
      </c>
      <c r="C118" s="118"/>
      <c r="D118" s="119"/>
      <c r="E118" s="324">
        <f>$B$98+$C$98</f>
        <v>173.33</v>
      </c>
      <c r="F118" s="325"/>
      <c r="G118" s="120" t="s">
        <v>93</v>
      </c>
      <c r="H118" s="121"/>
      <c r="I118" s="122"/>
      <c r="J118" s="123" t="s">
        <v>72</v>
      </c>
      <c r="K118" s="122"/>
      <c r="L118" s="123" t="s">
        <v>94</v>
      </c>
      <c r="M118" s="122"/>
      <c r="N118" s="123" t="s">
        <v>95</v>
      </c>
      <c r="O118" s="124"/>
      <c r="P118" s="125" t="s">
        <v>96</v>
      </c>
      <c r="Q118" s="126"/>
      <c r="R118" s="127" t="s">
        <v>97</v>
      </c>
    </row>
    <row r="119" spans="2:18" ht="21.95" customHeight="1">
      <c r="B119" s="128" t="s">
        <v>98</v>
      </c>
      <c r="C119" s="129"/>
      <c r="D119" s="130"/>
      <c r="E119" s="131"/>
      <c r="F119" s="132"/>
      <c r="G119" s="272">
        <f>V97+W97+X97</f>
        <v>0</v>
      </c>
      <c r="H119" s="273"/>
      <c r="I119" s="274"/>
      <c r="J119" s="283">
        <f>V97</f>
        <v>0</v>
      </c>
      <c r="K119" s="284"/>
      <c r="L119" s="283">
        <f>W97</f>
        <v>0</v>
      </c>
      <c r="M119" s="284"/>
      <c r="N119" s="283">
        <f>X97</f>
        <v>0</v>
      </c>
      <c r="O119" s="285"/>
      <c r="P119" s="281">
        <f>IF(O6=1,Y97+Z97,Y97)</f>
        <v>0</v>
      </c>
      <c r="Q119" s="282"/>
      <c r="R119" s="133">
        <f>AT97</f>
        <v>0</v>
      </c>
    </row>
    <row r="120" spans="2:18" ht="21.95" customHeight="1">
      <c r="B120" s="134" t="s">
        <v>99</v>
      </c>
      <c r="C120" s="135"/>
      <c r="D120" s="136"/>
      <c r="E120" s="137"/>
      <c r="F120" s="138"/>
      <c r="G120" s="272">
        <f>IF((SUM(V97:AA97)+SUM(AC97:AN97)+AO97+AP97+AB97+AQ97)&lt;$K$2,$K$2-(SUM(V97:AA97)+SUM(AC97:AN97)+AO97+AP97+AB97+AQ97),0)</f>
        <v>173.33</v>
      </c>
      <c r="H120" s="273"/>
      <c r="I120" s="274"/>
      <c r="J120" s="283">
        <f>G120</f>
        <v>173.33</v>
      </c>
      <c r="K120" s="284"/>
      <c r="L120" s="139"/>
      <c r="M120" s="140"/>
      <c r="N120" s="139"/>
      <c r="O120" s="141"/>
      <c r="P120" s="142"/>
      <c r="Q120" s="143"/>
      <c r="R120" s="144"/>
    </row>
    <row r="121" spans="2:18" ht="21.95" customHeight="1">
      <c r="B121" s="145" t="s">
        <v>121</v>
      </c>
      <c r="C121" s="135"/>
      <c r="D121" s="136"/>
      <c r="E121" s="137"/>
      <c r="F121" s="138"/>
      <c r="G121" s="272">
        <f>AQ97</f>
        <v>0</v>
      </c>
      <c r="H121" s="315"/>
      <c r="I121" s="316"/>
      <c r="J121" s="283">
        <f>G121</f>
        <v>0</v>
      </c>
      <c r="K121" s="284"/>
      <c r="L121" s="139"/>
      <c r="M121" s="140"/>
      <c r="N121" s="139"/>
      <c r="O121" s="141"/>
      <c r="P121" s="142"/>
      <c r="Q121" s="143"/>
      <c r="R121" s="144"/>
    </row>
    <row r="122" spans="2:18" ht="21.95" customHeight="1">
      <c r="B122" s="134" t="s">
        <v>100</v>
      </c>
      <c r="C122" s="135"/>
      <c r="D122" s="136"/>
      <c r="E122" s="137"/>
      <c r="F122" s="138"/>
      <c r="G122" s="272">
        <f>J122+L122+N122</f>
        <v>0</v>
      </c>
      <c r="H122" s="273"/>
      <c r="I122" s="274"/>
      <c r="J122" s="283">
        <f>AC97</f>
        <v>0</v>
      </c>
      <c r="K122" s="284"/>
      <c r="L122" s="283">
        <f>AD97</f>
        <v>0</v>
      </c>
      <c r="M122" s="284"/>
      <c r="N122" s="283">
        <f>AE97</f>
        <v>0</v>
      </c>
      <c r="O122" s="285"/>
      <c r="P122" s="330">
        <f>AF97</f>
        <v>0</v>
      </c>
      <c r="Q122" s="282"/>
      <c r="R122" s="133">
        <f>AX97</f>
        <v>0</v>
      </c>
    </row>
    <row r="123" spans="2:18" ht="21.95" customHeight="1">
      <c r="B123" s="134" t="s">
        <v>101</v>
      </c>
      <c r="C123" s="135"/>
      <c r="D123" s="136"/>
      <c r="E123" s="137"/>
      <c r="F123" s="138"/>
      <c r="G123" s="272">
        <f>J123+L123+N123</f>
        <v>0</v>
      </c>
      <c r="H123" s="273"/>
      <c r="I123" s="274"/>
      <c r="J123" s="283">
        <f>AG97</f>
        <v>0</v>
      </c>
      <c r="K123" s="284"/>
      <c r="L123" s="283">
        <f>AH97</f>
        <v>0</v>
      </c>
      <c r="M123" s="284"/>
      <c r="N123" s="283">
        <f>AI97</f>
        <v>0</v>
      </c>
      <c r="O123" s="285"/>
      <c r="P123" s="330">
        <f>AJ97</f>
        <v>0</v>
      </c>
      <c r="Q123" s="282"/>
      <c r="R123" s="133">
        <f>AY97</f>
        <v>0</v>
      </c>
    </row>
    <row r="124" spans="2:18" ht="21.95" customHeight="1">
      <c r="B124" s="146" t="s">
        <v>102</v>
      </c>
      <c r="C124" s="147"/>
      <c r="D124" s="148"/>
      <c r="E124" s="149"/>
      <c r="F124" s="150"/>
      <c r="G124" s="248">
        <f>J124+L124+N124</f>
        <v>0</v>
      </c>
      <c r="H124" s="249"/>
      <c r="I124" s="250"/>
      <c r="J124" s="264">
        <f>AK97</f>
        <v>0</v>
      </c>
      <c r="K124" s="265"/>
      <c r="L124" s="264">
        <f>AL97</f>
        <v>0</v>
      </c>
      <c r="M124" s="265"/>
      <c r="N124" s="264">
        <f>AM97</f>
        <v>0</v>
      </c>
      <c r="O124" s="266"/>
      <c r="P124" s="332">
        <f>AN97</f>
        <v>0</v>
      </c>
      <c r="Q124" s="247"/>
      <c r="R124" s="151">
        <f>AZ97</f>
        <v>0</v>
      </c>
    </row>
    <row r="125" spans="2:18" ht="21.95" customHeight="1">
      <c r="B125" s="152"/>
      <c r="C125" s="153"/>
      <c r="D125" s="154"/>
      <c r="E125" s="155"/>
      <c r="F125" s="156"/>
      <c r="G125" s="157"/>
      <c r="H125" s="158"/>
      <c r="I125" s="159"/>
      <c r="J125" s="160"/>
      <c r="K125" s="161"/>
      <c r="L125" s="161"/>
      <c r="M125" s="161"/>
      <c r="N125" s="161"/>
      <c r="O125" s="161"/>
      <c r="P125" s="161"/>
      <c r="Q125" s="162"/>
      <c r="R125" s="144"/>
    </row>
    <row r="126" spans="2:18" ht="21.95" customHeight="1">
      <c r="B126" s="152" t="str">
        <f>IF(O6=1,"Almennur frídagur bætist á YV",CONCATENATE("Unnið-alm.fríd: ",M6," %"))</f>
        <v>Almennur frídagur bætist á YV</v>
      </c>
      <c r="C126" s="153"/>
      <c r="D126" s="154"/>
      <c r="E126" s="163"/>
      <c r="F126" s="156"/>
      <c r="G126" s="251">
        <f>IF(O6=0,Z97,0)</f>
        <v>0</v>
      </c>
      <c r="H126" s="252"/>
      <c r="I126" s="253"/>
      <c r="J126" s="164"/>
      <c r="K126" s="142"/>
      <c r="L126" s="142"/>
      <c r="M126" s="142"/>
      <c r="N126" s="142"/>
      <c r="O126" s="142"/>
      <c r="P126" s="142"/>
      <c r="Q126" s="143"/>
      <c r="R126" s="133">
        <f>AU97</f>
        <v>0</v>
      </c>
    </row>
    <row r="127" spans="2:18" ht="21.95" customHeight="1" thickBot="1">
      <c r="B127" s="152" t="str">
        <f>CONCATENATE("Unnið-Stórhátíð: ",M7," %")</f>
        <v>Unnið-Stórhátíð: 238,33 %</v>
      </c>
      <c r="C127" s="153"/>
      <c r="D127" s="154"/>
      <c r="E127" s="163"/>
      <c r="F127" s="156"/>
      <c r="G127" s="254">
        <f>AA97</f>
        <v>0</v>
      </c>
      <c r="H127" s="255"/>
      <c r="I127" s="256"/>
      <c r="J127" s="165"/>
      <c r="K127" s="166"/>
      <c r="L127" s="166"/>
      <c r="M127" s="166"/>
      <c r="N127" s="166"/>
      <c r="O127" s="166"/>
      <c r="P127" s="166"/>
      <c r="Q127" s="167"/>
      <c r="R127" s="133">
        <f>AV97</f>
        <v>0</v>
      </c>
    </row>
    <row r="128" spans="2:18" ht="21.95" customHeight="1">
      <c r="B128" s="168" t="s">
        <v>103</v>
      </c>
      <c r="C128" s="169"/>
      <c r="D128" s="170"/>
      <c r="E128" s="171"/>
      <c r="F128" s="172"/>
      <c r="G128" s="257">
        <f>AB97</f>
        <v>0</v>
      </c>
      <c r="H128" s="258"/>
      <c r="I128" s="259"/>
      <c r="J128" s="173"/>
      <c r="K128" s="174"/>
      <c r="L128" s="174"/>
      <c r="M128" s="174"/>
      <c r="N128" s="174"/>
      <c r="O128" s="174"/>
      <c r="P128" s="174"/>
      <c r="Q128" s="175"/>
      <c r="R128" s="176">
        <f>AW97</f>
        <v>0</v>
      </c>
    </row>
    <row r="129" spans="2:18" ht="21.95" customHeight="1">
      <c r="B129" s="152" t="s">
        <v>104</v>
      </c>
      <c r="C129" s="153"/>
      <c r="D129" s="154"/>
      <c r="E129" s="177"/>
      <c r="F129" s="156"/>
      <c r="G129" s="251">
        <f>AO97</f>
        <v>0</v>
      </c>
      <c r="H129" s="252"/>
      <c r="I129" s="253"/>
      <c r="J129" s="164"/>
      <c r="K129" s="142"/>
      <c r="L129" s="142"/>
      <c r="M129" s="142"/>
      <c r="N129" s="142"/>
      <c r="O129" s="142"/>
      <c r="P129" s="142"/>
      <c r="Q129" s="178"/>
      <c r="R129" s="133">
        <f>BA97</f>
        <v>0</v>
      </c>
    </row>
    <row r="130" spans="2:18" ht="21.95" customHeight="1" thickBot="1">
      <c r="B130" s="152" t="s">
        <v>116</v>
      </c>
      <c r="C130" s="153"/>
      <c r="D130" s="154"/>
      <c r="E130" s="177"/>
      <c r="F130" s="156"/>
      <c r="G130" s="275">
        <f>AP97</f>
        <v>0</v>
      </c>
      <c r="H130" s="276"/>
      <c r="I130" s="277"/>
      <c r="J130" s="179"/>
      <c r="K130" s="180"/>
      <c r="L130" s="180"/>
      <c r="M130" s="180"/>
      <c r="N130" s="180"/>
      <c r="O130" s="180"/>
      <c r="P130" s="180"/>
      <c r="Q130" s="181"/>
      <c r="R130" s="182">
        <f>BB97</f>
        <v>0</v>
      </c>
    </row>
    <row r="131" spans="2:18" ht="21.95" customHeight="1" thickBot="1">
      <c r="B131" s="183" t="s">
        <v>105</v>
      </c>
      <c r="C131" s="184"/>
      <c r="D131" s="185"/>
      <c r="E131" s="186"/>
      <c r="F131" s="187"/>
      <c r="G131" s="278">
        <f>AR97</f>
        <v>0</v>
      </c>
      <c r="H131" s="279"/>
      <c r="I131" s="280"/>
      <c r="J131" s="260" t="s">
        <v>130</v>
      </c>
      <c r="K131" s="261"/>
      <c r="L131" s="262">
        <f>G131*1.5</f>
        <v>0</v>
      </c>
      <c r="M131" s="263"/>
      <c r="N131" s="188"/>
      <c r="O131" s="189"/>
      <c r="P131" s="190"/>
      <c r="Q131" s="191"/>
      <c r="R131" s="192"/>
    </row>
    <row r="132" spans="2:18" ht="15.75" customHeight="1" thickBot="1">
      <c r="B132" s="286" t="s">
        <v>127</v>
      </c>
      <c r="C132" s="287"/>
      <c r="D132" s="287"/>
      <c r="E132" s="287"/>
      <c r="F132" s="287"/>
      <c r="G132" s="287"/>
      <c r="H132" s="287"/>
      <c r="I132" s="287"/>
      <c r="J132" s="287"/>
      <c r="K132" s="287"/>
      <c r="L132" s="287"/>
      <c r="M132" s="287"/>
      <c r="N132" s="287"/>
      <c r="O132" s="287"/>
      <c r="P132" s="287"/>
      <c r="Q132" s="287"/>
      <c r="R132" s="288"/>
    </row>
    <row r="133" spans="2:18" ht="15.95" customHeight="1">
      <c r="B133" s="289" t="s">
        <v>106</v>
      </c>
      <c r="C133" s="269"/>
      <c r="D133" s="269"/>
      <c r="E133" s="269"/>
      <c r="F133" s="240"/>
      <c r="G133" s="240"/>
      <c r="H133" s="240"/>
      <c r="I133" s="240"/>
      <c r="J133" s="240"/>
      <c r="K133" s="240"/>
      <c r="L133" s="240"/>
      <c r="M133" s="240"/>
      <c r="N133" s="240"/>
      <c r="O133" s="240"/>
      <c r="P133" s="240"/>
      <c r="Q133" s="240"/>
      <c r="R133" s="241"/>
    </row>
    <row r="134" spans="2:18" ht="15.95" customHeight="1">
      <c r="B134" s="239"/>
      <c r="C134" s="240"/>
      <c r="D134" s="240"/>
      <c r="E134" s="240"/>
      <c r="F134" s="240"/>
      <c r="G134" s="240"/>
      <c r="H134" s="240"/>
      <c r="I134" s="240"/>
      <c r="J134" s="240"/>
      <c r="K134" s="240"/>
      <c r="L134" s="240"/>
      <c r="M134" s="240"/>
      <c r="N134" s="240"/>
      <c r="O134" s="240"/>
      <c r="P134" s="240"/>
      <c r="Q134" s="240"/>
      <c r="R134" s="241"/>
    </row>
    <row r="135" spans="2:18" ht="15.95" customHeight="1">
      <c r="B135" s="239"/>
      <c r="C135" s="240"/>
      <c r="D135" s="240"/>
      <c r="E135" s="240"/>
      <c r="F135" s="240"/>
      <c r="G135" s="240"/>
      <c r="H135" s="240"/>
      <c r="I135" s="240"/>
      <c r="J135" s="240"/>
      <c r="K135" s="240"/>
      <c r="L135" s="240"/>
      <c r="M135" s="240"/>
      <c r="N135" s="240"/>
      <c r="O135" s="240"/>
      <c r="P135" s="240"/>
      <c r="Q135" s="240"/>
      <c r="R135" s="241"/>
    </row>
    <row r="136" spans="2:18" ht="15.95" customHeight="1">
      <c r="B136" s="239"/>
      <c r="C136" s="240"/>
      <c r="D136" s="240"/>
      <c r="E136" s="240"/>
      <c r="F136" s="240"/>
      <c r="G136" s="240"/>
      <c r="H136" s="240"/>
      <c r="I136" s="240"/>
      <c r="J136" s="240"/>
      <c r="K136" s="240"/>
      <c r="L136" s="240"/>
      <c r="M136" s="240"/>
      <c r="N136" s="240"/>
      <c r="O136" s="240"/>
      <c r="P136" s="240"/>
      <c r="Q136" s="240"/>
      <c r="R136" s="241"/>
    </row>
    <row r="137" spans="2:18" ht="15.95" customHeight="1" thickBot="1">
      <c r="B137" s="239"/>
      <c r="C137" s="240"/>
      <c r="D137" s="240"/>
      <c r="E137" s="240"/>
      <c r="F137" s="240"/>
      <c r="G137" s="240"/>
      <c r="H137" s="240"/>
      <c r="I137" s="240"/>
      <c r="J137" s="240"/>
      <c r="K137" s="240"/>
      <c r="L137" s="240"/>
      <c r="M137" s="240"/>
      <c r="N137" s="240"/>
      <c r="O137" s="240"/>
      <c r="P137" s="240"/>
      <c r="Q137" s="240"/>
      <c r="R137" s="241"/>
    </row>
    <row r="138" spans="2:18" ht="15.95" customHeight="1" thickBot="1">
      <c r="B138" s="242" t="s">
        <v>131</v>
      </c>
      <c r="C138" s="243"/>
      <c r="D138" s="244"/>
      <c r="E138" s="244"/>
      <c r="F138" s="244"/>
      <c r="G138" s="244"/>
      <c r="H138" s="244"/>
      <c r="I138" s="244"/>
      <c r="J138" s="244"/>
      <c r="K138" s="244"/>
      <c r="L138" s="244"/>
      <c r="M138" s="244"/>
      <c r="N138" s="244"/>
      <c r="O138" s="244"/>
      <c r="P138" s="244"/>
      <c r="Q138" s="244"/>
      <c r="R138" s="245"/>
    </row>
    <row r="139" spans="2:18" ht="15.95" customHeight="1">
      <c r="B139" s="267"/>
      <c r="C139" s="237"/>
      <c r="D139" s="269"/>
      <c r="E139" s="269"/>
      <c r="F139" s="270"/>
      <c r="G139" s="271"/>
      <c r="H139" s="269"/>
      <c r="I139" s="269"/>
      <c r="J139" s="269"/>
      <c r="K139" s="269"/>
      <c r="L139" s="270"/>
      <c r="M139" s="237"/>
      <c r="N139" s="237"/>
      <c r="O139" s="237"/>
      <c r="P139" s="237"/>
      <c r="Q139" s="237"/>
      <c r="R139" s="238"/>
    </row>
    <row r="140" spans="2:18" ht="15.95" customHeight="1">
      <c r="B140" s="267"/>
      <c r="C140" s="237"/>
      <c r="D140" s="237"/>
      <c r="E140" s="237"/>
      <c r="F140" s="268"/>
      <c r="G140" s="236"/>
      <c r="H140" s="237"/>
      <c r="I140" s="237"/>
      <c r="J140" s="237"/>
      <c r="K140" s="237"/>
      <c r="L140" s="268"/>
      <c r="M140" s="236"/>
      <c r="N140" s="237"/>
      <c r="O140" s="237"/>
      <c r="P140" s="237"/>
      <c r="Q140" s="237"/>
      <c r="R140" s="238"/>
    </row>
    <row r="141" spans="2:18" ht="15.95" customHeight="1">
      <c r="B141" s="267"/>
      <c r="C141" s="237"/>
      <c r="D141" s="237"/>
      <c r="E141" s="237"/>
      <c r="F141" s="268"/>
      <c r="G141" s="236"/>
      <c r="H141" s="237"/>
      <c r="I141" s="237"/>
      <c r="J141" s="237"/>
      <c r="K141" s="237"/>
      <c r="L141" s="268"/>
      <c r="M141" s="236"/>
      <c r="N141" s="237"/>
      <c r="O141" s="237"/>
      <c r="P141" s="237"/>
      <c r="Q141" s="237"/>
      <c r="R141" s="238"/>
    </row>
    <row r="142" spans="2:18" ht="15.95" customHeight="1">
      <c r="B142" s="267"/>
      <c r="C142" s="237"/>
      <c r="D142" s="237"/>
      <c r="E142" s="237"/>
      <c r="F142" s="268"/>
      <c r="G142" s="236"/>
      <c r="H142" s="237"/>
      <c r="I142" s="237"/>
      <c r="J142" s="237"/>
      <c r="K142" s="237"/>
      <c r="L142" s="268"/>
      <c r="M142" s="236"/>
      <c r="N142" s="237"/>
      <c r="O142" s="237"/>
      <c r="P142" s="237"/>
      <c r="Q142" s="237"/>
      <c r="R142" s="238"/>
    </row>
    <row r="143" spans="2:18" ht="15.95" customHeight="1">
      <c r="B143" s="267"/>
      <c r="C143" s="237"/>
      <c r="D143" s="237"/>
      <c r="E143" s="237"/>
      <c r="F143" s="268"/>
      <c r="G143" s="236"/>
      <c r="H143" s="237"/>
      <c r="I143" s="237"/>
      <c r="J143" s="237"/>
      <c r="K143" s="237"/>
      <c r="L143" s="268"/>
      <c r="M143" s="236"/>
      <c r="N143" s="237"/>
      <c r="O143" s="237"/>
      <c r="P143" s="237"/>
      <c r="Q143" s="237"/>
      <c r="R143" s="238"/>
    </row>
    <row r="144" spans="2:18" ht="15.95" customHeight="1">
      <c r="B144" s="267"/>
      <c r="C144" s="237"/>
      <c r="D144" s="237"/>
      <c r="E144" s="237"/>
      <c r="F144" s="268"/>
      <c r="G144" s="236"/>
      <c r="H144" s="237"/>
      <c r="I144" s="237"/>
      <c r="J144" s="237"/>
      <c r="K144" s="237"/>
      <c r="L144" s="268"/>
      <c r="M144" s="237"/>
      <c r="N144" s="237"/>
      <c r="O144" s="237"/>
      <c r="P144" s="237"/>
      <c r="Q144" s="237"/>
      <c r="R144" s="238"/>
    </row>
    <row r="145" spans="2:18">
      <c r="B145" s="267"/>
      <c r="C145" s="237"/>
      <c r="D145" s="237"/>
      <c r="E145" s="237"/>
      <c r="F145" s="268"/>
      <c r="G145" s="236"/>
      <c r="H145" s="237"/>
      <c r="I145" s="237"/>
      <c r="J145" s="237"/>
      <c r="K145" s="237"/>
      <c r="L145" s="268"/>
      <c r="M145" s="237"/>
      <c r="N145" s="237"/>
      <c r="O145" s="237"/>
      <c r="P145" s="237"/>
      <c r="Q145" s="237"/>
      <c r="R145" s="238"/>
    </row>
    <row r="146" spans="2:18">
      <c r="B146" s="267"/>
      <c r="C146" s="237"/>
      <c r="D146" s="237"/>
      <c r="E146" s="237"/>
      <c r="F146" s="268"/>
      <c r="G146" s="236"/>
      <c r="H146" s="237"/>
      <c r="I146" s="237"/>
      <c r="J146" s="237"/>
      <c r="K146" s="237"/>
      <c r="L146" s="268"/>
      <c r="M146" s="237"/>
      <c r="N146" s="237"/>
      <c r="O146" s="237"/>
      <c r="P146" s="237"/>
      <c r="Q146" s="237"/>
      <c r="R146" s="238"/>
    </row>
    <row r="147" spans="2:18">
      <c r="B147" s="267"/>
      <c r="C147" s="237"/>
      <c r="D147" s="237"/>
      <c r="E147" s="237"/>
      <c r="F147" s="268"/>
      <c r="G147" s="236"/>
      <c r="H147" s="237"/>
      <c r="I147" s="237"/>
      <c r="J147" s="237"/>
      <c r="K147" s="237"/>
      <c r="L147" s="268"/>
      <c r="M147" s="237"/>
      <c r="N147" s="237"/>
      <c r="O147" s="237"/>
      <c r="P147" s="237"/>
      <c r="Q147" s="237"/>
      <c r="R147" s="238"/>
    </row>
    <row r="148" spans="2:18" ht="15.75" thickBot="1">
      <c r="B148" s="290"/>
      <c r="C148" s="291"/>
      <c r="D148" s="291"/>
      <c r="E148" s="291"/>
      <c r="F148" s="292"/>
      <c r="G148" s="293"/>
      <c r="H148" s="291"/>
      <c r="I148" s="291"/>
      <c r="J148" s="291"/>
      <c r="K148" s="291"/>
      <c r="L148" s="292"/>
      <c r="M148" s="291"/>
      <c r="N148" s="291"/>
      <c r="O148" s="291"/>
      <c r="P148" s="291"/>
      <c r="Q148" s="291"/>
      <c r="R148" s="294"/>
    </row>
    <row r="150" spans="2:18">
      <c r="B150" s="52" t="s">
        <v>129</v>
      </c>
      <c r="J150" s="53">
        <f>BE97</f>
        <v>0</v>
      </c>
    </row>
  </sheetData>
  <sheetProtection sheet="1" objects="1" scenarios="1"/>
  <mergeCells count="87">
    <mergeCell ref="A1:I4"/>
    <mergeCell ref="A6:C6"/>
    <mergeCell ref="D6:G6"/>
    <mergeCell ref="H6:J6"/>
    <mergeCell ref="A7:B7"/>
    <mergeCell ref="C7:D7"/>
    <mergeCell ref="E7:G7"/>
    <mergeCell ref="A8:B8"/>
    <mergeCell ref="C8:D8"/>
    <mergeCell ref="E8:G8"/>
    <mergeCell ref="A9:B9"/>
    <mergeCell ref="C9:D9"/>
    <mergeCell ref="E9:G9"/>
    <mergeCell ref="G120:I120"/>
    <mergeCell ref="J120:K120"/>
    <mergeCell ref="R11:T11"/>
    <mergeCell ref="C105:D105"/>
    <mergeCell ref="P105:Q105"/>
    <mergeCell ref="B117:J117"/>
    <mergeCell ref="K117:R117"/>
    <mergeCell ref="E118:F118"/>
    <mergeCell ref="G119:I119"/>
    <mergeCell ref="J119:K119"/>
    <mergeCell ref="L119:M119"/>
    <mergeCell ref="N119:O119"/>
    <mergeCell ref="P119:Q119"/>
    <mergeCell ref="G121:I121"/>
    <mergeCell ref="J121:K121"/>
    <mergeCell ref="G122:I122"/>
    <mergeCell ref="J122:K122"/>
    <mergeCell ref="L122:M122"/>
    <mergeCell ref="G126:I126"/>
    <mergeCell ref="P122:Q122"/>
    <mergeCell ref="G123:I123"/>
    <mergeCell ref="J123:K123"/>
    <mergeCell ref="L123:M123"/>
    <mergeCell ref="N123:O123"/>
    <mergeCell ref="P123:Q123"/>
    <mergeCell ref="N122:O122"/>
    <mergeCell ref="G124:I124"/>
    <mergeCell ref="J124:K124"/>
    <mergeCell ref="L124:M124"/>
    <mergeCell ref="N124:O124"/>
    <mergeCell ref="P124:Q124"/>
    <mergeCell ref="B139:F139"/>
    <mergeCell ref="G139:L139"/>
    <mergeCell ref="M139:R139"/>
    <mergeCell ref="G127:I127"/>
    <mergeCell ref="G128:I128"/>
    <mergeCell ref="G129:I129"/>
    <mergeCell ref="G130:I130"/>
    <mergeCell ref="G131:I131"/>
    <mergeCell ref="J131:K131"/>
    <mergeCell ref="L131:M131"/>
    <mergeCell ref="B132:R132"/>
    <mergeCell ref="B133:E133"/>
    <mergeCell ref="F133:R133"/>
    <mergeCell ref="B134:R137"/>
    <mergeCell ref="B138:C138"/>
    <mergeCell ref="D138:R138"/>
    <mergeCell ref="B140:F140"/>
    <mergeCell ref="G140:L140"/>
    <mergeCell ref="M140:R140"/>
    <mergeCell ref="B141:F141"/>
    <mergeCell ref="G141:L141"/>
    <mergeCell ref="M141:R141"/>
    <mergeCell ref="B145:F145"/>
    <mergeCell ref="G145:L145"/>
    <mergeCell ref="M145:R145"/>
    <mergeCell ref="B146:F146"/>
    <mergeCell ref="G146:L146"/>
    <mergeCell ref="M146:R146"/>
    <mergeCell ref="B144:F144"/>
    <mergeCell ref="G144:L144"/>
    <mergeCell ref="M144:R144"/>
    <mergeCell ref="B142:F142"/>
    <mergeCell ref="G142:L142"/>
    <mergeCell ref="M142:R142"/>
    <mergeCell ref="B143:F143"/>
    <mergeCell ref="G143:L143"/>
    <mergeCell ref="M143:R143"/>
    <mergeCell ref="B147:F147"/>
    <mergeCell ref="G147:L147"/>
    <mergeCell ref="M147:R147"/>
    <mergeCell ref="B148:F148"/>
    <mergeCell ref="G148:L148"/>
    <mergeCell ref="M148:R148"/>
  </mergeCells>
  <conditionalFormatting sqref="A14:Q14">
    <cfRule type="expression" dxfId="143" priority="76">
      <formula>IF(WEEKDAY($A$14,2)&gt;5,1)</formula>
    </cfRule>
  </conditionalFormatting>
  <conditionalFormatting sqref="A16:Q16">
    <cfRule type="expression" dxfId="142" priority="75">
      <formula>IF(WEEKDAY($A$16,2)&gt;5,1)</formula>
    </cfRule>
  </conditionalFormatting>
  <conditionalFormatting sqref="A20:Q20">
    <cfRule type="expression" dxfId="141" priority="74">
      <formula>IF(WEEKDAY($A$20,2)&gt;5,1)</formula>
    </cfRule>
  </conditionalFormatting>
  <conditionalFormatting sqref="A24:Q24">
    <cfRule type="expression" dxfId="140" priority="73">
      <formula>IF(WEEKDAY($A$24,2)&gt;5,1)</formula>
    </cfRule>
  </conditionalFormatting>
  <conditionalFormatting sqref="A12:Q12">
    <cfRule type="expression" dxfId="139" priority="72">
      <formula>IF(WEEKDAY($A$12,2)&gt;5,1)</formula>
    </cfRule>
  </conditionalFormatting>
  <conditionalFormatting sqref="A18:Q18">
    <cfRule type="expression" dxfId="138" priority="71">
      <formula>IF(WEEKDAY($A$18,2)&gt;5,1)</formula>
    </cfRule>
  </conditionalFormatting>
  <conditionalFormatting sqref="A22:Q22">
    <cfRule type="expression" dxfId="137" priority="70">
      <formula>IF(WEEKDAY($A$22,2)&gt;5,1)</formula>
    </cfRule>
  </conditionalFormatting>
  <conditionalFormatting sqref="A30:Q30">
    <cfRule type="expression" dxfId="136" priority="68">
      <formula>IF(WEEKDAY($A$30,2)&gt;5,1)</formula>
    </cfRule>
  </conditionalFormatting>
  <conditionalFormatting sqref="A26:Q26">
    <cfRule type="expression" dxfId="135" priority="67">
      <formula>IF(WEEKDAY($A$26,2)&gt;5,1)</formula>
    </cfRule>
  </conditionalFormatting>
  <conditionalFormatting sqref="A28:Q28">
    <cfRule type="expression" dxfId="134" priority="66">
      <formula>IF(WEEKDAY($A$28,2)&gt;5,1)</formula>
    </cfRule>
  </conditionalFormatting>
  <conditionalFormatting sqref="A32:Q32">
    <cfRule type="expression" dxfId="133" priority="65">
      <formula>IF(WEEKDAY($A$32,2)&gt;5,1)</formula>
    </cfRule>
  </conditionalFormatting>
  <conditionalFormatting sqref="A34:Q34">
    <cfRule type="expression" dxfId="132" priority="64">
      <formula>IF(WEEKDAY($A$34,2)&gt;5,1)</formula>
    </cfRule>
  </conditionalFormatting>
  <conditionalFormatting sqref="A38:Q38">
    <cfRule type="expression" dxfId="131" priority="63">
      <formula>IF(WEEKDAY($A$38,2)&gt;5,1)</formula>
    </cfRule>
  </conditionalFormatting>
  <conditionalFormatting sqref="A36:Q36">
    <cfRule type="expression" dxfId="130" priority="69">
      <formula>IF(WEEKDAY($A$36,2)&gt;5,1)</formula>
    </cfRule>
  </conditionalFormatting>
  <conditionalFormatting sqref="A44:Q44">
    <cfRule type="expression" dxfId="129" priority="61">
      <formula>IF(WEEKDAY($A$44,2)&gt;5,1)</formula>
    </cfRule>
  </conditionalFormatting>
  <conditionalFormatting sqref="A40:Q40">
    <cfRule type="expression" dxfId="128" priority="60">
      <formula>IF(WEEKDAY($A$40,2)&gt;5,1)</formula>
    </cfRule>
  </conditionalFormatting>
  <conditionalFormatting sqref="A42:Q42">
    <cfRule type="expression" dxfId="127" priority="59">
      <formula>IF(WEEKDAY($A$42,2)&gt;5,1)</formula>
    </cfRule>
  </conditionalFormatting>
  <conditionalFormatting sqref="A46:Q46">
    <cfRule type="expression" dxfId="126" priority="58">
      <formula>IF(WEEKDAY($A$46,2)&gt;5,1)</formula>
    </cfRule>
  </conditionalFormatting>
  <conditionalFormatting sqref="A48:Q48">
    <cfRule type="expression" dxfId="125" priority="57">
      <formula>IF(WEEKDAY($A$48,2)&gt;5,1)</formula>
    </cfRule>
  </conditionalFormatting>
  <conditionalFormatting sqref="A52:Q52">
    <cfRule type="expression" dxfId="124" priority="56">
      <formula>IF(WEEKDAY($A$52,2)&gt;5,1)</formula>
    </cfRule>
  </conditionalFormatting>
  <conditionalFormatting sqref="A50:Q50">
    <cfRule type="expression" dxfId="123" priority="62">
      <formula>IF(WEEKDAY($A$50,2)&gt;5,1)</formula>
    </cfRule>
  </conditionalFormatting>
  <conditionalFormatting sqref="A58:Q58">
    <cfRule type="expression" dxfId="122" priority="54">
      <formula>IF(WEEKDAY($A$58,2)&gt;5,1)</formula>
    </cfRule>
  </conditionalFormatting>
  <conditionalFormatting sqref="A54:Q54">
    <cfRule type="expression" dxfId="121" priority="53">
      <formula>IF(WEEKDAY($A$54,2)&gt;5,1)</formula>
    </cfRule>
  </conditionalFormatting>
  <conditionalFormatting sqref="A56:Q56">
    <cfRule type="expression" dxfId="120" priority="52">
      <formula>IF(WEEKDAY($A$56,2)&gt;5,1)</formula>
    </cfRule>
  </conditionalFormatting>
  <conditionalFormatting sqref="A60:Q60">
    <cfRule type="expression" dxfId="119" priority="51">
      <formula>IF(WEEKDAY($A$60,2)&gt;5,1)</formula>
    </cfRule>
  </conditionalFormatting>
  <conditionalFormatting sqref="A62:Q62">
    <cfRule type="expression" dxfId="118" priority="50">
      <formula>IF(WEEKDAY($A$62,2)&gt;5,1)</formula>
    </cfRule>
  </conditionalFormatting>
  <conditionalFormatting sqref="A66:Q66">
    <cfRule type="expression" dxfId="117" priority="49">
      <formula>IF(WEEKDAY($A$66,2)&gt;5,1)</formula>
    </cfRule>
  </conditionalFormatting>
  <conditionalFormatting sqref="A64:Q64">
    <cfRule type="expression" dxfId="116" priority="55">
      <formula>IF(WEEKDAY($A$64,2)&gt;5,1)</formula>
    </cfRule>
  </conditionalFormatting>
  <conditionalFormatting sqref="A72:Q72">
    <cfRule type="expression" dxfId="115" priority="47">
      <formula>IF(WEEKDAY($A$72,2)&gt;5,1)</formula>
    </cfRule>
  </conditionalFormatting>
  <conditionalFormatting sqref="A68:Q68">
    <cfRule type="expression" dxfId="114" priority="46">
      <formula>IF(WEEKDAY($A$68,2)&gt;5,1)</formula>
    </cfRule>
  </conditionalFormatting>
  <conditionalFormatting sqref="A70:Q70">
    <cfRule type="expression" dxfId="113" priority="45">
      <formula>IF(WEEKDAY($A$70,2)&gt;5,1)</formula>
    </cfRule>
  </conditionalFormatting>
  <conditionalFormatting sqref="A74:Q74">
    <cfRule type="expression" dxfId="112" priority="44">
      <formula>IF(WEEKDAY($A$74,2)&gt;5,1)</formula>
    </cfRule>
  </conditionalFormatting>
  <conditionalFormatting sqref="A76:Q76">
    <cfRule type="expression" dxfId="111" priority="43">
      <formula>IF(WEEKDAY($A$76,2)&gt;5,1)</formula>
    </cfRule>
  </conditionalFormatting>
  <conditionalFormatting sqref="A80:Q80">
    <cfRule type="expression" dxfId="110" priority="42">
      <formula>IF(WEEKDAY($A$80,2)&gt;5,1)</formula>
    </cfRule>
  </conditionalFormatting>
  <conditionalFormatting sqref="A78:Q78">
    <cfRule type="expression" dxfId="109" priority="48">
      <formula>IF(WEEKDAY($A$78,2)&gt;5,1)</formula>
    </cfRule>
  </conditionalFormatting>
  <conditionalFormatting sqref="A86:Q86">
    <cfRule type="expression" dxfId="108" priority="40">
      <formula>IF(WEEKDAY($A$86,2)&gt;5,1)</formula>
    </cfRule>
  </conditionalFormatting>
  <conditionalFormatting sqref="A82:Q82">
    <cfRule type="expression" dxfId="107" priority="39">
      <formula>IF(WEEKDAY($A$82,2)&gt;5,1)</formula>
    </cfRule>
  </conditionalFormatting>
  <conditionalFormatting sqref="A84:Q84">
    <cfRule type="expression" dxfId="106" priority="38">
      <formula>IF(WEEKDAY($A$84,2)&gt;5,1)</formula>
    </cfRule>
  </conditionalFormatting>
  <conditionalFormatting sqref="A88:Q88">
    <cfRule type="expression" dxfId="105" priority="37">
      <formula>IF(WEEKDAY($A$88,2)&gt;5,1)</formula>
    </cfRule>
  </conditionalFormatting>
  <conditionalFormatting sqref="A90:Q90">
    <cfRule type="expression" dxfId="104" priority="36">
      <formula>IF(WEEKDAY($A$90,2)&gt;5,1)</formula>
    </cfRule>
  </conditionalFormatting>
  <conditionalFormatting sqref="A94:Q94">
    <cfRule type="expression" dxfId="103" priority="35">
      <formula>IF(WEEKDAY($A$94,2)&gt;5,1)</formula>
    </cfRule>
  </conditionalFormatting>
  <conditionalFormatting sqref="L12:Q95">
    <cfRule type="cellIs" dxfId="102" priority="33" operator="equal">
      <formula>FALSE</formula>
    </cfRule>
  </conditionalFormatting>
  <conditionalFormatting sqref="A92:Q92">
    <cfRule type="expression" dxfId="101" priority="41">
      <formula>IF(WEEKDAY($A$92,2)&gt;5,1)</formula>
    </cfRule>
  </conditionalFormatting>
  <conditionalFormatting sqref="J12:Q95">
    <cfRule type="cellIs" dxfId="100" priority="34" operator="equal">
      <formula>0</formula>
    </cfRule>
  </conditionalFormatting>
  <conditionalFormatting sqref="C13:E13 C15:E15 C17:E17 C19:E19 C21:E21 C23:E23 C25:E25 C27:E27 C29:E29 C31:E31 C33:E33 C35:E35 C37:E37 C39:E39 C41:E41 C43:E43 C45:E45 C47:E47 C49:E49 C51:E51 C53:E53 C55:E55 C57:E57 C59:E59 C61:E61 C63:E63 C65:E65 C67:E67 C69:E69 C71:E71 C73:E73 C75:E75 C77:E77 C79:E79 C81:E81 C83:E83 C85:E85 C87:E87 C89:E89 C91:E91 C93:E93 C95:E95">
    <cfRule type="cellIs" dxfId="99" priority="32" operator="equal">
      <formula>0</formula>
    </cfRule>
  </conditionalFormatting>
  <conditionalFormatting sqref="G120:R125 G128:R131 J126:R127 G119:O119 R119">
    <cfRule type="cellIs" dxfId="98" priority="3" operator="lessThanOrEqual">
      <formula>0.009</formula>
    </cfRule>
  </conditionalFormatting>
  <conditionalFormatting sqref="G126:I127">
    <cfRule type="cellIs" dxfId="97" priority="2" operator="lessThanOrEqual">
      <formula>0.009</formula>
    </cfRule>
  </conditionalFormatting>
  <conditionalFormatting sqref="P119:Q119">
    <cfRule type="cellIs" dxfId="96" priority="1" operator="lessThanOrEqual">
      <formula>0.009</formula>
    </cfRule>
  </conditionalFormatting>
  <pageMargins left="0.25" right="0.25" top="0.75" bottom="0.75" header="0.3" footer="0.3"/>
  <pageSetup paperSize="9" scale="75" fitToHeight="0" orientation="portrait" horizontalDpi="4294967293" verticalDpi="4294967293" r:id="rId1"/>
  <rowBreaks count="1" manualBreakCount="1">
    <brk id="10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Frumskjal Má Ekki Eyða</vt:lpstr>
      <vt:lpstr>Sýnidæmi-01</vt:lpstr>
      <vt:lpstr>Sýnidæmi-02</vt:lpstr>
      <vt:lpstr>Sýnidæmi-03</vt:lpstr>
      <vt:lpstr>Nr.4</vt:lpstr>
      <vt:lpstr>Nr.5</vt:lpstr>
      <vt:lpstr>Nr.6</vt:lpstr>
      <vt:lpstr>Nr.7</vt:lpstr>
      <vt:lpstr>Nr.8</vt:lpstr>
      <vt:lpstr>Nr.9</vt:lpstr>
      <vt:lpstr>Nr.10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Kjartan</dc:creator>
  <cp:lastModifiedBy>thaiiceland</cp:lastModifiedBy>
  <cp:lastPrinted>2015-12-03T00:05:56Z</cp:lastPrinted>
  <dcterms:created xsi:type="dcterms:W3CDTF">2015-08-07T18:10:50Z</dcterms:created>
  <dcterms:modified xsi:type="dcterms:W3CDTF">2017-10-01T04:17:29Z</dcterms:modified>
</cp:coreProperties>
</file>